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192.168.1.107\ShareFiles\DPT_Sales\Tiffany\0-6. 環測資料\CMRT\1. CiVUE\"/>
    </mc:Choice>
  </mc:AlternateContent>
  <xr:revisionPtr revIDLastSave="0" documentId="13_ncr:1_{7621E036-D1E4-4213-845D-D13010A7030A}"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5" yWindow="0" windowWidth="19410" windowHeight="155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V31" i="5"/>
  <c r="E31" i="5"/>
  <c r="X31" i="5" s="1"/>
  <c r="V32" i="5"/>
  <c r="E32" i="5"/>
  <c r="X32" i="5" s="1"/>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V61" i="5"/>
  <c r="V62" i="5"/>
  <c r="V63" i="5"/>
  <c r="E63" i="5"/>
  <c r="X63" i="5" s="1"/>
  <c r="V64" i="5"/>
  <c r="E64" i="5"/>
  <c r="V65" i="5"/>
  <c r="E65" i="5"/>
  <c r="X65" i="5" s="1"/>
  <c r="V66" i="5"/>
  <c r="E66" i="5"/>
  <c r="X66" i="5" s="1"/>
  <c r="V67" i="5"/>
  <c r="E67" i="5"/>
  <c r="X67" i="5" s="1"/>
  <c r="V68" i="5"/>
  <c r="E68" i="5"/>
  <c r="V69" i="5"/>
  <c r="E69" i="5"/>
  <c r="X69" i="5" s="1"/>
  <c r="V70" i="5"/>
  <c r="E70" i="5"/>
  <c r="X70" i="5" s="1"/>
  <c r="V71" i="5"/>
  <c r="H71" i="5"/>
  <c r="E71" i="5"/>
  <c r="X71" i="5" s="1"/>
  <c r="V72" i="5"/>
  <c r="E72" i="5"/>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c r="B62" i="6"/>
  <c r="G62" i="6"/>
  <c r="B60" i="6"/>
  <c r="G60" i="6"/>
  <c r="B59" i="6"/>
  <c r="G59" i="6"/>
  <c r="B58" i="6"/>
  <c r="G58" i="6"/>
  <c r="B57" i="6"/>
  <c r="G57" i="6"/>
  <c r="B56" i="6"/>
  <c r="G56" i="6"/>
  <c r="B55" i="6"/>
  <c r="G55" i="6"/>
  <c r="B54" i="6"/>
  <c r="G54" i="6"/>
  <c r="B17" i="6"/>
  <c r="B16" i="6"/>
  <c r="G16" i="6" s="1"/>
  <c r="H16" i="6" s="1"/>
  <c r="B15" i="6"/>
  <c r="B14" i="6"/>
  <c r="G14" i="6" s="1"/>
  <c r="H14" i="6" s="1"/>
  <c r="H13" i="6"/>
  <c r="B12" i="6"/>
  <c r="G12" i="6" s="1"/>
  <c r="H12" i="6" s="1"/>
  <c r="D12" i="6" s="1"/>
  <c r="B11" i="6"/>
  <c r="G11" i="6" s="1"/>
  <c r="H11" i="6" s="1"/>
  <c r="D11" i="6" s="1"/>
  <c r="G9" i="6"/>
  <c r="H9" i="6" s="1"/>
  <c r="D9" i="6" s="1"/>
  <c r="B8" i="6"/>
  <c r="G8" i="6" s="1"/>
  <c r="H8" i="6" s="1"/>
  <c r="D8" i="6" s="1"/>
  <c r="B7" i="6"/>
  <c r="G7" i="6"/>
  <c r="H7" i="6"/>
  <c r="D7" i="6" s="1"/>
  <c r="B6" i="6"/>
  <c r="G6" i="6"/>
  <c r="B5" i="6"/>
  <c r="F6" i="6" s="1"/>
  <c r="B4" i="6"/>
  <c r="G4" i="6" s="1"/>
  <c r="H4" i="6" s="1"/>
  <c r="D4" i="6" s="1"/>
  <c r="S249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22" i="6"/>
  <c r="B22" i="6"/>
  <c r="F27" i="6" s="1"/>
  <c r="F64" i="6"/>
  <c r="G5" i="6"/>
  <c r="H5" i="6" s="1"/>
  <c r="D5" i="6" s="1"/>
  <c r="G17" i="6"/>
  <c r="H17" i="6" s="1"/>
  <c r="G15" i="6"/>
  <c r="H15" i="6"/>
  <c r="B20" i="6"/>
  <c r="F25" i="6"/>
  <c r="B21" i="6"/>
  <c r="B51" i="6"/>
  <c r="G51" i="6" s="1"/>
  <c r="H51" i="6" s="1"/>
  <c r="D51" i="6" s="1"/>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s="1"/>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41" i="6" s="1"/>
  <c r="H41" i="6" s="1"/>
  <c r="D41" i="6" s="1"/>
  <c r="B52" i="6"/>
  <c r="G52" i="6"/>
  <c r="B37" i="6"/>
  <c r="G37" i="6" s="1"/>
  <c r="B42" i="6"/>
  <c r="G42" i="6" s="1"/>
  <c r="B40" i="6"/>
  <c r="G40" i="6"/>
  <c r="B50" i="6"/>
  <c r="G50" i="6"/>
  <c r="B25" i="6"/>
  <c r="G25" i="6"/>
  <c r="B35" i="6"/>
  <c r="G35" i="6"/>
  <c r="G32" i="6"/>
  <c r="G22" i="6"/>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B36" i="6"/>
  <c r="G36" i="6" s="1"/>
  <c r="G20" i="6"/>
  <c r="H20" i="6"/>
  <c r="B45" i="6"/>
  <c r="G45"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H46" i="6" s="1"/>
  <c r="D46" i="6" s="1"/>
  <c r="F36" i="6"/>
  <c r="H36" i="6" s="1"/>
  <c r="D36" i="6" s="1"/>
  <c r="F51" i="6"/>
  <c r="F45" i="6"/>
  <c r="H45" i="6"/>
  <c r="D45" i="6" s="1"/>
  <c r="F66" i="6"/>
  <c r="F50" i="6"/>
  <c r="H50" i="6" s="1"/>
  <c r="D50" i="6" s="1"/>
  <c r="F30" i="6"/>
  <c r="H25" i="6"/>
  <c r="D25" i="6" s="1"/>
  <c r="F35" i="6"/>
  <c r="H35" i="6" s="1"/>
  <c r="D35" i="6" s="1"/>
  <c r="F40" i="6"/>
  <c r="H40" i="6" s="1"/>
  <c r="D40" i="6" s="1"/>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D22" i="6" s="1"/>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B32" i="4"/>
  <c r="A19" i="6" s="1"/>
  <c r="D15" i="6"/>
  <c r="C15" i="6"/>
  <c r="K66" i="6"/>
  <c r="H984" i="5"/>
  <c r="F984" i="5"/>
  <c r="R984" i="5"/>
  <c r="J984" i="5"/>
  <c r="I984" i="5"/>
  <c r="H30" i="6"/>
  <c r="D30" i="6" s="1"/>
  <c r="D20"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X30" i="5"/>
  <c r="X60" i="5"/>
  <c r="X64" i="5"/>
  <c r="X68" i="5"/>
  <c r="X343" i="5"/>
  <c r="X36" i="5"/>
  <c r="X40" i="5"/>
  <c r="X52" i="5"/>
  <c r="X72" i="5"/>
  <c r="X84"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A16" i="6"/>
  <c r="B57" i="4"/>
  <c r="A40" i="6" s="1"/>
  <c r="A25" i="6"/>
  <c r="B63" i="4"/>
  <c r="A45" i="6" s="1"/>
  <c r="B69" i="4"/>
  <c r="A50" i="6" s="1"/>
  <c r="B51" i="4"/>
  <c r="A35" i="6" s="1"/>
  <c r="B56" i="4"/>
  <c r="A39" i="6" s="1"/>
  <c r="B50" i="4"/>
  <c r="A34" i="6" s="1"/>
  <c r="A17" i="6"/>
  <c r="B35" i="4"/>
  <c r="A22" i="6" s="1"/>
  <c r="D31" i="4"/>
  <c r="D55" i="4"/>
  <c r="D67" i="4"/>
  <c r="D49" i="4"/>
  <c r="D61" i="4"/>
  <c r="D37" i="4"/>
  <c r="D74" i="4"/>
  <c r="D43" i="4"/>
  <c r="E209" i="5"/>
  <c r="X209" i="5" s="1"/>
  <c r="J209" i="5"/>
  <c r="R209" i="5"/>
  <c r="F209" i="5"/>
  <c r="H209" i="5"/>
  <c r="I209" i="5"/>
  <c r="J5" i="5"/>
  <c r="H5" i="5"/>
  <c r="G5" i="5"/>
  <c r="F5" i="5"/>
  <c r="R5" i="5"/>
  <c r="E5" i="5"/>
  <c r="X5" i="5" s="1"/>
  <c r="I5" i="5"/>
  <c r="G68" i="6"/>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5" i="6"/>
  <c r="G67" i="6"/>
  <c r="H67" i="6"/>
  <c r="G66" i="6"/>
  <c r="H66" i="6"/>
  <c r="D66" i="6" s="1"/>
  <c r="G69" i="6" a="1"/>
  <c r="G69" i="6" s="1"/>
  <c r="H69" i="6" s="1"/>
  <c r="D67" i="6"/>
  <c r="C67" i="6"/>
  <c r="G64" i="6" a="1"/>
  <c r="H27" i="6" l="1"/>
  <c r="D27" i="6" s="1"/>
  <c r="F32" i="6"/>
  <c r="H32" i="6" s="1"/>
  <c r="D32" i="6" s="1"/>
  <c r="F68" i="6"/>
  <c r="H68" i="6" s="1"/>
  <c r="D68" i="6" s="1"/>
  <c r="F52" i="6"/>
  <c r="H52" i="6" s="1"/>
  <c r="D52" i="6" s="1"/>
  <c r="F47" i="6"/>
  <c r="H47" i="6" s="1"/>
  <c r="D47" i="6" s="1"/>
  <c r="F37" i="6"/>
  <c r="H37" i="6" s="1"/>
  <c r="D37" i="6" s="1"/>
  <c r="F42" i="6"/>
  <c r="H42" i="6" s="1"/>
  <c r="D42" i="6" s="1"/>
  <c r="D17" i="6"/>
  <c r="K68" i="6"/>
  <c r="C37" i="6"/>
  <c r="C47" i="6"/>
  <c r="C17" i="6"/>
  <c r="C22" i="6"/>
  <c r="C32" i="6"/>
  <c r="C27" i="6"/>
  <c r="D16" i="6"/>
  <c r="C50" i="6"/>
  <c r="C5" i="6"/>
  <c r="C16" i="6"/>
  <c r="C36" i="6"/>
  <c r="C41" i="6"/>
  <c r="C66" i="6"/>
  <c r="C51" i="6"/>
  <c r="C40" i="6"/>
  <c r="C31" i="6"/>
  <c r="C30" i="6"/>
  <c r="C46" i="6"/>
  <c r="C45" i="6"/>
  <c r="C20" i="6"/>
  <c r="F21" i="6"/>
  <c r="H21" i="6" s="1"/>
  <c r="D21" i="6" s="1"/>
  <c r="C26" i="6"/>
  <c r="C25" i="6"/>
  <c r="C35" i="6"/>
  <c r="D14" i="6"/>
  <c r="B85" i="4"/>
  <c r="A60" i="6" s="1"/>
  <c r="B61" i="4"/>
  <c r="A43" i="6" s="1"/>
  <c r="B81" i="4"/>
  <c r="A58" i="6" s="1"/>
  <c r="B67" i="4"/>
  <c r="A48" i="6" s="1"/>
  <c r="B77" i="4"/>
  <c r="A55" i="6" s="1"/>
  <c r="B79" i="4"/>
  <c r="A57" i="6" s="1"/>
  <c r="B31" i="4"/>
  <c r="A18" i="6" s="1"/>
  <c r="B87" i="4"/>
  <c r="A62" i="6" s="1"/>
  <c r="B75" i="4"/>
  <c r="A54" i="6" s="1"/>
  <c r="B83" i="4"/>
  <c r="A59" i="6" s="1"/>
  <c r="B49" i="4"/>
  <c r="A33" i="6" s="1"/>
  <c r="B43" i="4"/>
  <c r="A28" i="6" s="1"/>
  <c r="B89" i="4"/>
  <c r="A63" i="6" s="1"/>
  <c r="B37" i="4"/>
  <c r="A23" i="6" s="1"/>
  <c r="B55" i="4"/>
  <c r="A38" i="6" s="1"/>
  <c r="B19" i="6"/>
  <c r="G19" i="6" s="1"/>
  <c r="B29" i="6"/>
  <c r="G29" i="6" s="1"/>
  <c r="F19" i="6"/>
  <c r="B24" i="6"/>
  <c r="G24" i="6" s="1"/>
  <c r="B49" i="6"/>
  <c r="G49" i="6" s="1"/>
  <c r="C14" i="6"/>
  <c r="B33" i="4"/>
  <c r="A20" i="6" s="1"/>
  <c r="C12" i="6"/>
  <c r="C10" i="6"/>
  <c r="C9" i="6"/>
  <c r="C8" i="6"/>
  <c r="C11" i="6"/>
  <c r="C7" i="6"/>
  <c r="G74" i="4"/>
  <c r="G67" i="4"/>
  <c r="G61" i="4"/>
  <c r="G31" i="4"/>
  <c r="A24" i="6"/>
  <c r="B68" i="4"/>
  <c r="A49" i="6" s="1"/>
  <c r="H6" i="6"/>
  <c r="D6" i="6" s="1"/>
  <c r="G55" i="4"/>
  <c r="C4" i="6"/>
  <c r="G37" i="4"/>
  <c r="G43" i="4"/>
  <c r="G64" i="6"/>
  <c r="C52" i="6" l="1"/>
  <c r="C68" i="6"/>
  <c r="C42" i="6"/>
  <c r="C21" i="6"/>
  <c r="K67" i="6"/>
  <c r="B39" i="6"/>
  <c r="G39" i="6" s="1"/>
  <c r="F24" i="6"/>
  <c r="B34" i="6"/>
  <c r="G34" i="6" s="1"/>
  <c r="H19" i="6"/>
  <c r="B44" i="6"/>
  <c r="G44" i="6" s="1"/>
  <c r="C6" i="6"/>
  <c r="B64" i="6"/>
  <c r="H64" i="6"/>
  <c r="F34" i="6" l="1"/>
  <c r="H34" i="6" s="1"/>
  <c r="F39" i="6"/>
  <c r="H39" i="6" s="1"/>
  <c r="F54" i="6"/>
  <c r="F65" i="6"/>
  <c r="F49" i="6"/>
  <c r="H49" i="6" s="1"/>
  <c r="F29" i="6"/>
  <c r="H29" i="6" s="1"/>
  <c r="F44" i="6"/>
  <c r="H44" i="6" s="1"/>
  <c r="H24" i="6"/>
  <c r="D19" i="6"/>
  <c r="K65" i="6"/>
  <c r="C19" i="6"/>
  <c r="C64" i="6"/>
  <c r="D64" i="6"/>
  <c r="D39" i="6" l="1"/>
  <c r="C39" i="6"/>
  <c r="D24" i="6"/>
  <c r="C24" i="6"/>
  <c r="D29" i="6"/>
  <c r="C29" i="6"/>
  <c r="D34" i="6"/>
  <c r="C34" i="6"/>
  <c r="D44" i="6"/>
  <c r="C44" i="6"/>
  <c r="D49" i="6"/>
  <c r="C49" i="6"/>
  <c r="H65" i="6"/>
  <c r="C2" i="6"/>
  <c r="B2" i="6"/>
  <c r="F58" i="6"/>
  <c r="H58" i="6" s="1"/>
  <c r="F57" i="6"/>
  <c r="H57" i="6" s="1"/>
  <c r="F60" i="6"/>
  <c r="H60" i="6" s="1"/>
  <c r="F63" i="6"/>
  <c r="H63" i="6" s="1"/>
  <c r="F59" i="6"/>
  <c r="H59" i="6" s="1"/>
  <c r="F55" i="6"/>
  <c r="H54" i="6"/>
  <c r="F62" i="6"/>
  <c r="H62" i="6" s="1"/>
  <c r="D60" i="6" l="1"/>
  <c r="C60" i="6"/>
  <c r="D57" i="6"/>
  <c r="C57" i="6"/>
  <c r="D65" i="6"/>
  <c r="C65" i="6"/>
  <c r="D62" i="6"/>
  <c r="C62" i="6"/>
  <c r="D54" i="6"/>
  <c r="C54" i="6"/>
  <c r="D58" i="6"/>
  <c r="C58" i="6"/>
  <c r="F56" i="6"/>
  <c r="H56" i="6" s="1"/>
  <c r="H55" i="6"/>
  <c r="D59" i="6"/>
  <c r="C59" i="6"/>
  <c r="D63" i="6"/>
  <c r="C63"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<sst xmlns="http://schemas.openxmlformats.org/spreadsheetml/2006/main" count="22523" uniqueCount="15889">
  <si>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</si>
  <si>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</si>
  <si>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</si>
  <si>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</si>
  <si>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</si>
  <si>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</si>
  <si>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</si>
  <si>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</si>
  <si>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</si>
  <si>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</si>
  <si>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</si>
  <si>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</si>
  <si>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</si>
  <si>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</si>
  <si>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</si>
  <si>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</si>
  <si>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</si>
  <si>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</si>
  <si>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</si>
  <si>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</si>
  <si>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</si>
  <si>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</si>
  <si>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</si>
  <si>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</si>
  <si>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</si>
  <si>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</si>
  <si>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</si>
  <si>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</si>
  <si>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</si>
  <si>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</si>
  <si>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</si>
  <si>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</si>
  <si>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</si>
  <si>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</si>
  <si>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</si>
  <si>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</si>
  <si>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</si>
  <si>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</si>
  <si>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</si>
  <si>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</si>
  <si>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</si>
  <si>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</si>
  <si>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</si>
  <si>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</si>
  <si>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</si>
  <si>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</si>
  <si>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</si>
  <si>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</si>
  <si>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</si>
  <si>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</si>
  <si>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</si>
  <si>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</si>
  <si>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</si>
  <si>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</si>
  <si>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</si>
  <si>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</si>
  <si>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</si>
  <si>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</si>
  <si>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</si>
  <si>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</si>
  <si>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</si>
  <si>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</si>
  <si>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</si>
  <si>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</si>
  <si>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</si>
  <si>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</si>
  <si>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</si>
  <si>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</si>
  <si>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</si>
  <si>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</si>
  <si>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</si>
  <si>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</si>
  <si>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</si>
  <si>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</si>
  <si>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</si>
  <si>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</si>
  <si>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</si>
  <si>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</si>
  <si>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</si>
  <si>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</si>
  <si>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</si>
  <si>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</si>
  <si>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</si>
  <si>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</si>
  <si>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</si>
  <si>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</si>
  <si>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</si>
  <si>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</si>
  <si>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</si>
  <si>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</si>
  <si>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</si>
  <si>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</si>
  <si>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</si>
  <si>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</si>
  <si>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</si>
  <si>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</si>
  <si>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</si>
  <si>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</si>
  <si>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</si>
  <si>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</si>
  <si>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</si>
  <si>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</si>
  <si>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</si>
  <si>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</si>
  <si>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</si>
  <si>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</si>
  <si>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</si>
  <si>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</si>
  <si>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</si>
  <si>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</si>
  <si>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</si>
  <si>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</si>
  <si>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</si>
  <si>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</si>
  <si>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</si>
  <si>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</si>
  <si>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</si>
  <si>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</si>
  <si>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</si>
  <si>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</si>
  <si>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</si>
  <si>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</si>
  <si>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</si>
  <si>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</si>
  <si>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</si>
  <si>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</si>
  <si>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</si>
  <si>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</si>
  <si>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</si>
  <si>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</si>
  <si>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</si>
  <si>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</si>
  <si>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</si>
  <si>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</si>
  <si>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</si>
  <si>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</si>
  <si>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</si>
  <si>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</si>
  <si>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</si>
  <si>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</si>
  <si>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</si>
  <si>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</si>
  <si>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</si>
  <si>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</si>
  <si>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</si>
  <si>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</si>
  <si>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</si>
  <si>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</si>
  <si>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</si>
  <si>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</si>
  <si>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</si>
  <si>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</si>
  <si>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</si>
  <si>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</si>
  <si>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</si>
  <si>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</si>
  <si>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</si>
  <si>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</si>
  <si>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</si>
  <si>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</si>
  <si>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</si>
  <si>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</si>
  <si>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</si>
  <si>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</si>
  <si>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</si>
  <si>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</si>
  <si>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</si>
  <si>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</si>
  <si>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</si>
  <si>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</si>
  <si>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</si>
  <si>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</si>
  <si>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</si>
  <si>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</si>
  <si>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</si>
  <si>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</si>
  <si>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</si>
  <si>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</si>
  <si>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</si>
  <si>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</si>
  <si>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</si>
  <si>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</si>
  <si>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</si>
  <si>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</si>
  <si>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</si>
  <si>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</si>
  <si>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</si>
  <si>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</si>
  <si>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</si>
  <si>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</si>
  <si>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</si>
  <si>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</si>
  <si>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</si>
  <si>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</si>
  <si>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</si>
  <si>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</si>
  <si>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</si>
  <si>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</si>
  <si>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</si>
  <si>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</si>
  <si>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</si>
  <si>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</si>
  <si>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</si>
  <si>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</si>
  <si>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</si>
  <si>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</si>
  <si>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</si>
  <si>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</si>
  <si>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</si>
  <si>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</si>
  <si>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</si>
  <si>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</si>
  <si>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</si>
  <si>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</si>
  <si>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</si>
  <si>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</si>
  <si>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</si>
  <si>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</si>
  <si>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</si>
  <si>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</si>
  <si>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</si>
  <si>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</si>
  <si>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</si>
  <si>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</si>
  <si>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</si>
  <si>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</si>
  <si>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</si>
  <si>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</si>
  <si>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</si>
  <si>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</si>
  <si>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</si>
  <si>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</si>
  <si>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</si>
  <si>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</si>
  <si>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</si>
  <si>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</si>
  <si>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</si>
  <si>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</si>
  <si>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</si>
  <si>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</si>
  <si>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</si>
  <si>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</si>
  <si>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</si>
  <si>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</si>
  <si>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</si>
  <si>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</si>
  <si>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</si>
  <si>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</si>
  <si>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</si>
  <si>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</si>
  <si>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</si>
  <si>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</si>
  <si>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</si>
  <si>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</si>
  <si>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</si>
  <si>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</si>
  <si>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</si>
  <si>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</si>
  <si>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</si>
  <si>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</si>
  <si>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</si>
  <si>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</si>
  <si>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</si>
  <si>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</si>
  <si>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</si>
  <si>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</si>
  <si>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</si>
  <si>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</si>
  <si>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</si>
  <si>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</si>
  <si>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</si>
  <si>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</si>
  <si>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</si>
  <si>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</si>
  <si>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</si>
  <si>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</si>
  <si>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</si>
  <si>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</si>
  <si>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</si>
  <si>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</si>
  <si>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</si>
  <si>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</si>
  <si>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</si>
  <si>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</si>
  <si>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</si>
  <si>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</si>
  <si>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</si>
  <si>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</si>
  <si>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</si>
  <si>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</si>
  <si>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</si>
  <si>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</si>
  <si>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</si>
  <si>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</si>
  <si>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</si>
  <si>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</si>
  <si>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</si>
  <si>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</si>
  <si>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</si>
  <si>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</si>
  <si>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</si>
  <si>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</si>
  <si>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</si>
  <si>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</si>
  <si>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</si>
  <si>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</si>
  <si>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</si>
  <si>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</si>
  <si>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</si>
  <si>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</si>
  <si>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</si>
  <si>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</si>
  <si>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</si>
  <si>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</si>
  <si>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</si>
  <si>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</si>
  <si>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</si>
  <si>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</si>
  <si>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</si>
  <si>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</si>
  <si>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</si>
  <si>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</si>
  <si>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</si>
  <si>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</si>
  <si>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</si>
  <si>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</si>
  <si>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</si>
  <si>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</si>
  <si>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</si>
  <si>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</si>
  <si>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</si>
  <si>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</si>
  <si>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</si>
  <si>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</si>
  <si>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</si>
  <si>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</si>
  <si>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</si>
  <si>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</si>
  <si>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</si>
  <si>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</si>
  <si>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</si>
  <si>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</si>
  <si>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</si>
  <si>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</si>
  <si>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</si>
  <si>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</si>
  <si>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</si>
  <si>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</si>
  <si>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</si>
  <si>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</si>
  <si>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</si>
  <si>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</si>
  <si>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</si>
  <si>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</si>
  <si>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</si>
  <si>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</si>
  <si>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</si>
  <si>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</si>
  <si>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</si>
  <si>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</si>
  <si>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</si>
  <si>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</si>
  <si>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</si>
  <si>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</si>
  <si>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</si>
  <si>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</si>
  <si>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</si>
  <si>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</si>
  <si>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</si>
  <si>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</si>
  <si>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</si>
  <si>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</si>
  <si>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</si>
  <si>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</si>
  <si>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</si>
  <si>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</si>
  <si>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</si>
  <si>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</si>
  <si>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</si>
  <si>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</si>
  <si>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</si>
  <si>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</si>
  <si>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</si>
  <si>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</si>
  <si>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</si>
  <si>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</si>
  <si>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</si>
  <si>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</si>
  <si>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</si>
  <si>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</si>
  <si>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</si>
  <si>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</si>
  <si>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</si>
  <si>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</si>
  <si>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</si>
  <si>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</si>
  <si>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</si>
  <si>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</si>
  <si>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</si>
  <si>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</si>
  <si>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</si>
  <si>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</si>
  <si>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</si>
  <si>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</si>
  <si>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</si>
  <si>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</si>
  <si>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</si>
  <si>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</si>
  <si>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</si>
  <si>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</si>
  <si>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</si>
  <si>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</si>
  <si>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</si>
  <si>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</si>
  <si>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</si>
  <si>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</si>
  <si>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</si>
  <si>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</si>
  <si>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</si>
  <si>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</si>
  <si>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</si>
  <si>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</si>
  <si>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</si>
  <si>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</si>
  <si>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</si>
  <si>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</si>
  <si>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</si>
  <si>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</si>
  <si>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</si>
  <si>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</si>
  <si>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</si>
  <si>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</si>
  <si>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</si>
  <si>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</si>
  <si>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</si>
  <si>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</si>
  <si>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</si>
  <si>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</si>
  <si>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</si>
  <si>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</si>
  <si>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</si>
  <si>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</si>
  <si>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</si>
  <si>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</si>
  <si>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</si>
  <si>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</si>
  <si>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</si>
  <si>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</si>
  <si>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</si>
  <si>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</si>
  <si>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</si>
  <si>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</si>
  <si>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</si>
  <si>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</si>
  <si>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</si>
  <si>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</si>
  <si>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</si>
  <si>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</si>
  <si>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</si>
  <si>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</si>
  <si>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</si>
  <si>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</si>
  <si>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</si>
  <si>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</si>
  <si>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</si>
  <si>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</si>
  <si>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</si>
  <si>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</si>
  <si>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</si>
  <si>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</si>
  <si>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</si>
  <si>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</si>
  <si>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</si>
  <si>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</si>
  <si>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</si>
  <si>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</si>
  <si>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</si>
  <si>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</si>
  <si>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</si>
  <si>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</si>
  <si>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</si>
  <si>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</si>
  <si>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</si>
  <si>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</si>
  <si>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</si>
  <si>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</si>
  <si>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</si>
  <si>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</si>
  <si>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</si>
  <si>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</si>
  <si>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</si>
  <si>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</si>
  <si>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</si>
  <si>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</si>
  <si>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</si>
  <si>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</si>
  <si>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</si>
  <si>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</si>
  <si>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</si>
  <si>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</si>
  <si>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</si>
  <si>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</si>
  <si>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</si>
  <si>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</si>
  <si>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</si>
  <si>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</si>
  <si>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</si>
  <si>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</si>
  <si>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</si>
  <si>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</si>
  <si>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</si>
  <si>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</si>
  <si>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</si>
  <si>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</si>
  <si>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</si>
  <si>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</si>
  <si>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</si>
  <si>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</si>
  <si>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</si>
  <si>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</si>
  <si>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</si>
  <si>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</si>
  <si>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</si>
  <si>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</si>
  <si>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</si>
  <si>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</si>
  <si>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</si>
  <si>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</si>
  <si>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</si>
  <si>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</si>
  <si>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</si>
  <si>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</si>
  <si>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</si>
  <si>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</si>
  <si>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</si>
  <si>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</si>
  <si>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</si>
  <si>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</si>
  <si>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</si>
  <si>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</si>
  <si>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</si>
  <si>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</si>
  <si>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</si>
  <si>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</si>
  <si>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</si>
  <si>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</si>
  <si>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</si>
  <si>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</si>
  <si>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</si>
  <si>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</si>
  <si>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</si>
  <si>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</si>
  <si>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</si>
  <si>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</si>
  <si>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</si>
  <si>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</si>
  <si>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</si>
  <si>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</si>
  <si>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</si>
  <si>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</si>
  <si>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</si>
  <si>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</si>
  <si>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</si>
  <si>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</si>
  <si>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</si>
  <si>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</si>
  <si>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</si>
  <si>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</si>
  <si>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</si>
  <si>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</si>
  <si>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</si>
  <si>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</si>
  <si>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</si>
  <si>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</si>
  <si>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</si>
  <si>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</si>
  <si>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</si>
  <si>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</si>
  <si>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</si>
  <si>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</si>
  <si>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</si>
  <si>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</si>
  <si>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</si>
  <si>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</si>
  <si>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</si>
  <si>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</si>
  <si>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</si>
  <si>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</si>
  <si>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</si>
  <si>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</si>
  <si>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</si>
  <si>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</si>
  <si>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</si>
  <si>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</si>
  <si>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</si>
  <si>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</si>
  <si>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</si>
  <si>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</si>
  <si>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</si>
  <si>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</si>
  <si>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</si>
  <si>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</si>
  <si>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</si>
  <si>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</si>
  <si>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</si>
  <si>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</si>
  <si>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</si>
  <si>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</si>
  <si>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</si>
  <si>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</si>
  <si>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</si>
  <si>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</si>
  <si>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</si>
  <si>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</si>
  <si>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</si>
  <si>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</si>
  <si>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</si>
  <si>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</si>
  <si>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</si>
  <si>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</si>
  <si>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</si>
  <si>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</si>
  <si>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</si>
  <si>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</si>
  <si>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</si>
  <si>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</si>
  <si>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</si>
  <si>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</si>
  <si>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</si>
  <si>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</si>
  <si>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</si>
  <si>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</si>
  <si>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</si>
  <si>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</si>
  <si>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</si>
  <si>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</si>
  <si>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</si>
  <si>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</si>
  <si>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</si>
  <si>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</si>
  <si>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</si>
  <si>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</si>
  <si>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</si>
  <si>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</si>
  <si>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</si>
  <si>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</si>
  <si>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</si>
  <si>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</si>
  <si>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</si>
  <si>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</si>
  <si>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</si>
  <si>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</si>
  <si>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</si>
  <si>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</si>
  <si>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</si>
  <si>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</si>
  <si>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</si>
  <si>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</si>
  <si>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</si>
  <si>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</si>
  <si>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</si>
  <si>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</si>
  <si>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</si>
  <si>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</si>
  <si>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</si>
  <si>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</si>
  <si>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</si>
  <si>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</si>
  <si>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</si>
  <si>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</si>
  <si>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</si>
  <si>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</si>
  <si>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</si>
  <si>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</si>
  <si>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</si>
  <si>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</si>
  <si>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</si>
  <si>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</si>
  <si>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</si>
  <si>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</si>
  <si>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</si>
  <si>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</si>
  <si>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</si>
  <si>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</si>
  <si>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</si>
  <si>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</si>
  <si>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</si>
  <si>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</si>
  <si>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</si>
  <si>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</si>
  <si>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</si>
  <si>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</si>
  <si>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</si>
  <si>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</si>
  <si>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</si>
  <si>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</si>
  <si>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</si>
  <si>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</si>
  <si>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</si>
  <si>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</si>
  <si>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</si>
  <si>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</si>
  <si>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</si>
  <si>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</si>
  <si>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</si>
  <si>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</si>
  <si>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</si>
  <si>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</si>
  <si>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</si>
  <si>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</si>
  <si>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</si>
  <si>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</si>
  <si>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</si>
  <si>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</si>
  <si>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</si>
  <si>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</si>
  <si>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</si>
  <si>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</si>
  <si>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</si>
  <si>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</si>
  <si>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</si>
  <si>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</si>
  <si>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</si>
  <si>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</si>
  <si>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</si>
  <si>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</si>
  <si>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</si>
  <si>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</si>
  <si>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</si>
  <si>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</si>
  <si>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</si>
  <si>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</si>
  <si>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</si>
  <si>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</si>
  <si>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</si>
  <si>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</si>
  <si>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</si>
  <si>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</si>
  <si>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</si>
  <si>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</si>
  <si>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</si>
  <si>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</si>
  <si>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</si>
  <si>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</si>
  <si>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</si>
  <si>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</si>
  <si>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</si>
  <si>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</si>
  <si>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</si>
  <si>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</si>
  <si>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</si>
  <si>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</si>
  <si>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</si>
  <si>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</si>
  <si>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</si>
  <si>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</si>
  <si>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</si>
  <si>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</si>
  <si>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</si>
  <si>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</si>
  <si>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</si>
  <si>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</si>
  <si>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</si>
  <si>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</si>
  <si>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</si>
  <si>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</si>
  <si>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</si>
  <si>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</si>
  <si>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</si>
  <si>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</si>
  <si>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</si>
  <si>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</si>
  <si>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</si>
  <si>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</si>
  <si>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</si>
  <si>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</si>
  <si>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</si>
  <si>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</si>
  <si>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</si>
  <si>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</si>
  <si>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</si>
  <si>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</si>
  <si>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</si>
  <si>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</si>
  <si>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</si>
  <si>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</si>
  <si>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</si>
  <si>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</si>
  <si>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</si>
  <si>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</si>
  <si>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</si>
  <si>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</si>
  <si>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</si>
  <si>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</si>
  <si>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</si>
  <si>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</si>
  <si>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</si>
  <si>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</si>
  <si>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</si>
  <si>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</si>
  <si>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</si>
  <si>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</si>
  <si>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</si>
  <si>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</si>
  <si>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</si>
  <si>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</si>
  <si>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</si>
  <si>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</si>
  <si>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</si>
  <si>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</si>
  <si>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</si>
  <si>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</si>
  <si>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</si>
  <si>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</si>
  <si>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</si>
  <si>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</si>
  <si>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</si>
  <si>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</si>
  <si>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</si>
  <si>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</si>
  <si>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</si>
  <si>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</si>
  <si>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</si>
  <si>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</si>
  <si>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</si>
  <si>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</si>
  <si>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</si>
  <si>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</si>
  <si>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</si>
  <si>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</si>
  <si>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</si>
  <si>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</si>
  <si>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</si>
  <si>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</si>
  <si>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</si>
  <si>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</si>
  <si>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</si>
  <si>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</si>
  <si>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</si>
  <si>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</si>
  <si>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</si>
  <si>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</si>
  <si>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</si>
  <si>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</si>
  <si>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</si>
  <si>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</si>
  <si>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</si>
  <si>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</si>
  <si>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</si>
  <si>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</si>
  <si>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</si>
  <si>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</si>
  <si>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</si>
  <si>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</si>
  <si>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</si>
  <si>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</si>
  <si>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</si>
  <si>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</si>
  <si>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</si>
  <si>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</si>
  <si>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</si>
  <si>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</si>
  <si>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</si>
  <si>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</si>
  <si>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</si>
  <si>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</si>
  <si>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</si>
  <si>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</si>
  <si>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</si>
  <si>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</si>
  <si>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</si>
  <si>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</si>
  <si>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</si>
  <si>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</si>
  <si>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</si>
  <si>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</si>
  <si>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</si>
  <si>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</si>
  <si>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</si>
  <si>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</si>
  <si>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</si>
  <si>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</si>
  <si>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</si>
  <si>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</si>
  <si>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</si>
  <si>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</si>
  <si>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</si>
  <si>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</si>
  <si>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</si>
  <si>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</si>
  <si>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</si>
  <si>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</si>
  <si>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</si>
  <si>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</si>
  <si>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</si>
  <si>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</si>
  <si>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</si>
  <si>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</si>
  <si>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</si>
  <si>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</si>
  <si>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</si>
  <si>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</si>
  <si>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</si>
  <si>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</si>
  <si>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</si>
  <si>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</si>
  <si>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</si>
  <si>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</si>
  <si>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</si>
  <si>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</si>
  <si>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</si>
  <si>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</si>
  <si>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</si>
  <si>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</si>
  <si>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</si>
  <si>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</si>
  <si>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</si>
  <si>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</si>
  <si>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</si>
  <si>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</si>
  <si>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</si>
  <si>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</si>
  <si>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</si>
  <si>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</si>
  <si>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</si>
  <si>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</si>
  <si>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</si>
  <si>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</si>
  <si>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</si>
  <si>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</si>
  <si>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</si>
  <si>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</si>
  <si>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</si>
  <si>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</si>
  <si>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</si>
  <si>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</si>
  <si>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</si>
  <si>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</si>
  <si>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</si>
  <si>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</si>
  <si>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</si>
  <si>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</si>
  <si>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</si>
  <si>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</si>
  <si>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</si>
  <si>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</si>
  <si>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</si>
  <si>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</si>
  <si>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</si>
  <si>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</si>
  <si>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</si>
  <si>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</si>
  <si>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</si>
  <si>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</si>
  <si>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</si>
  <si>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</si>
  <si>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</si>
  <si>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</si>
  <si>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</si>
  <si>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</si>
  <si>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</si>
  <si>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</si>
  <si>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</si>
  <si>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</si>
  <si>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</si>
  <si>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</si>
  <si>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</si>
  <si>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</si>
  <si>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</si>
  <si>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</si>
  <si>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</si>
  <si>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</si>
  <si>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</si>
  <si>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</si>
  <si>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</si>
  <si>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</si>
  <si>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</si>
  <si>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</si>
  <si>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</si>
  <si>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</si>
  <si>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</si>
  <si>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</si>
  <si>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</si>
  <si>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</si>
  <si>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</si>
  <si>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</si>
  <si>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</si>
  <si>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</si>
  <si>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</si>
  <si>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</si>
  <si>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</si>
  <si>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</si>
  <si>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</si>
  <si>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</si>
  <si>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</si>
  <si>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</si>
  <si>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</si>
  <si>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</si>
  <si>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</si>
  <si>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</si>
  <si>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</si>
  <si>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</si>
  <si>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</si>
  <si>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</si>
  <si>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</si>
  <si>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</si>
  <si>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</si>
  <si>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</si>
  <si>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</si>
  <si>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</si>
  <si>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</si>
  <si>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</si>
  <si>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</si>
  <si>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</si>
  <si>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</si>
  <si>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</si>
  <si>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</si>
  <si>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</si>
  <si>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</si>
  <si>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</si>
  <si>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</si>
  <si>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</si>
  <si>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</si>
  <si>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</si>
  <si>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</si>
  <si>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</si>
  <si>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</si>
  <si>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</si>
  <si>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</si>
  <si>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</si>
  <si>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</si>
  <si>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</si>
  <si>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</si>
  <si>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</si>
  <si>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</si>
  <si>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</si>
  <si>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</si>
  <si>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</si>
  <si>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</si>
  <si>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</si>
  <si>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</si>
  <si>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</si>
  <si>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</si>
  <si>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</si>
  <si>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</si>
  <si>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</si>
  <si>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</si>
  <si>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</si>
  <si>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</si>
  <si>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</si>
  <si>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</si>
  <si>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</si>
  <si>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</si>
  <si>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</si>
  <si>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</si>
  <si>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</si>
  <si>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</si>
  <si>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</si>
  <si>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</si>
  <si>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</si>
  <si>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</si>
  <si>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</si>
  <si>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</si>
  <si>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</si>
  <si>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</si>
  <si>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</si>
  <si>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</si>
  <si>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</si>
  <si>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</si>
  <si>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</si>
  <si>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</si>
  <si>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</si>
  <si>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</si>
  <si>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</si>
  <si>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</si>
  <si>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</si>
  <si>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</si>
  <si>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</si>
  <si>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</si>
  <si>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</si>
  <si>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</si>
  <si>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</si>
  <si>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</si>
  <si>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</si>
  <si>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</si>
  <si>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</si>
  <si>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</si>
  <si>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</si>
  <si>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</si>
  <si>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</si>
  <si>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</si>
  <si>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</si>
  <si>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</si>
  <si>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</si>
  <si>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</si>
  <si>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</si>
  <si>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</si>
  <si>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</si>
  <si>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</si>
  <si>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</si>
  <si>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</si>
  <si>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</si>
  <si>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</si>
  <si>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</si>
  <si>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</si>
  <si>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</si>
  <si>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</si>
  <si>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</si>
  <si>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</si>
  <si>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</si>
  <si>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</si>
  <si>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</si>
  <si>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</si>
  <si>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</si>
  <si>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</si>
  <si>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</si>
  <si>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</si>
  <si>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</si>
  <si>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</si>
  <si>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</si>
  <si>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</si>
  <si>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</si>
  <si>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</si>
  <si>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</si>
  <si>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</si>
  <si>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</si>
  <si>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</si>
  <si>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</si>
  <si>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</si>
  <si>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</si>
  <si>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</si>
  <si>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</si>
  <si>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</si>
  <si>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</si>
  <si>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</si>
  <si>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</si>
  <si>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</si>
  <si>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</si>
  <si>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</si>
  <si>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</si>
  <si>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</si>
  <si>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</si>
  <si>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</si>
  <si>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</si>
  <si>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</si>
  <si>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</si>
  <si>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</si>
  <si>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</si>
  <si>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</si>
  <si>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</si>
  <si>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</si>
  <si>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</si>
  <si>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</si>
  <si>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</si>
  <si>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</si>
  <si>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</si>
  <si>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</si>
  <si>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</si>
  <si>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</si>
  <si>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</si>
  <si>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</si>
  <si>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</si>
  <si>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</si>
  <si>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</si>
  <si>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</si>
  <si>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</si>
  <si>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</si>
  <si>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</si>
  <si>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</si>
  <si>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</si>
  <si>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</si>
  <si>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</si>
  <si>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</si>
  <si>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</si>
  <si>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</si>
  <si>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</si>
  <si>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</si>
  <si>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</si>
  <si>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</si>
  <si>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</si>
  <si>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</si>
  <si>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</si>
  <si>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</si>
  <si>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</si>
  <si>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</si>
  <si>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</si>
  <si>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</si>
  <si>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</si>
  <si>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</si>
  <si>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</si>
  <si>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</si>
  <si>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</si>
  <si>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</si>
  <si>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</si>
  <si>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</si>
  <si>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</si>
  <si>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</si>
  <si>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</si>
  <si>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</si>
  <si>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</si>
  <si>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</si>
  <si>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</si>
  <si>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</si>
  <si>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</si>
  <si>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</si>
  <si>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</si>
  <si>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</si>
  <si>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</si>
  <si>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</si>
  <si>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</si>
  <si>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</si>
  <si>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</si>
  <si>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</si>
  <si>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</si>
  <si>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</si>
  <si>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</si>
  <si>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</si>
  <si>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</si>
  <si>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</si>
  <si>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</si>
  <si>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</si>
  <si>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</si>
  <si>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</si>
  <si>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</si>
  <si>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</si>
  <si>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</si>
  <si>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</si>
  <si>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</si>
  <si>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</si>
  <si>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</si>
  <si>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</si>
  <si>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</si>
  <si>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</si>
  <si>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</si>
  <si>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</si>
  <si>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</si>
  <si>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</si>
  <si>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</si>
  <si>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</si>
  <si>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</si>
  <si>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</si>
  <si>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</si>
  <si>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</si>
  <si>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</si>
  <si>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</si>
  <si>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</si>
  <si>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</si>
  <si>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</si>
  <si>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</si>
  <si>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</si>
  <si>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</si>
  <si>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</si>
  <si>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</si>
  <si>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</si>
  <si>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</si>
  <si>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</si>
  <si>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</si>
  <si>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</si>
  <si>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</si>
  <si>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</si>
  <si>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</si>
  <si>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</si>
  <si>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</si>
  <si>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</si>
  <si>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</si>
  <si>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</si>
  <si>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</si>
  <si>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</si>
  <si>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</si>
  <si>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</si>
  <si>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</si>
  <si>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</si>
  <si>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</si>
  <si>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</si>
  <si>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</si>
  <si>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</si>
  <si>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</si>
  <si>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</si>
  <si>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</si>
  <si>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</si>
  <si>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</si>
  <si>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</si>
  <si>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</si>
  <si>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</si>
  <si>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</si>
  <si>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</si>
  <si>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</si>
  <si>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</si>
  <si>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</si>
  <si>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</si>
  <si>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</si>
  <si>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</si>
  <si>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</si>
  <si>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</si>
  <si>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</si>
  <si>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</si>
  <si>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</si>
  <si>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</si>
  <si>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</si>
  <si>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</si>
  <si>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</si>
  <si>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</si>
  <si>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</si>
  <si>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</si>
  <si>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</si>
  <si>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</si>
  <si>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</si>
  <si>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</si>
  <si>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</si>
  <si>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</si>
  <si>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</si>
  <si>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</si>
  <si>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</si>
  <si>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</si>
  <si>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</si>
  <si>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</si>
  <si>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</si>
  <si>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</si>
  <si>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</si>
  <si>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</si>
  <si>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</si>
  <si>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</si>
  <si>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</si>
  <si>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</si>
  <si>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</si>
  <si>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</si>
  <si>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</si>
  <si>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</si>
  <si>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</si>
  <si>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</si>
  <si>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</si>
  <si>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</si>
  <si>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</si>
  <si>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</si>
  <si>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</si>
  <si>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</si>
  <si>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</si>
  <si>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</si>
  <si>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</si>
  <si>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</si>
  <si>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</si>
  <si>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</si>
  <si>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</si>
  <si>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</si>
  <si>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</si>
  <si>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</si>
  <si>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</si>
  <si>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</si>
  <si>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</si>
  <si>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</si>
  <si>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</si>
  <si>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</si>
  <si>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</si>
  <si>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</si>
  <si>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</si>
  <si>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</si>
  <si>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</si>
  <si>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</si>
  <si>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</si>
  <si>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</si>
  <si>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</si>
  <si>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</si>
  <si>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</si>
  <si>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</si>
  <si>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</si>
  <si>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</si>
  <si>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</si>
  <si>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</si>
  <si>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</si>
  <si>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</si>
  <si>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</si>
  <si>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</si>
  <si>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</si>
  <si>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</si>
  <si>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</si>
  <si>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</si>
  <si>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</si>
  <si>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</si>
  <si>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</si>
  <si>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</si>
  <si>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</si>
  <si>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</si>
  <si>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</si>
  <si>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</si>
  <si>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</si>
  <si>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</si>
  <si>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</si>
  <si>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</si>
  <si>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</si>
  <si>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</si>
  <si>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</si>
  <si>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</si>
  <si>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</si>
  <si>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</si>
  <si>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</si>
  <si>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</si>
  <si>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</si>
  <si>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</si>
  <si>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</si>
  <si>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</si>
  <si>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</si>
  <si>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</si>
  <si>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</si>
  <si>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</si>
  <si>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</si>
  <si>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</si>
  <si>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</si>
  <si>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</si>
  <si>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</si>
  <si>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</si>
  <si>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</si>
  <si>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</si>
  <si>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</si>
  <si>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</si>
  <si>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</si>
  <si>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</si>
  <si>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</si>
  <si>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</si>
  <si>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</si>
  <si>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</si>
  <si>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</si>
  <si>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</si>
  <si>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</si>
  <si>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</si>
  <si>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</si>
  <si>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</si>
  <si>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</si>
  <si>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</si>
  <si>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</si>
  <si>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</si>
  <si>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</si>
  <si>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</si>
  <si>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</si>
  <si>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</si>
  <si>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</si>
  <si>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</si>
  <si>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</si>
  <si>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</si>
  <si>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</si>
  <si>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</si>
  <si>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</si>
  <si>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</si>
  <si>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</si>
  <si>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</si>
  <si>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</si>
  <si>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</si>
  <si>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</si>
  <si>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</si>
  <si>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</si>
  <si>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</si>
  <si>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</si>
  <si>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</si>
  <si>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</si>
  <si>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</si>
  <si>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</si>
  <si>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</si>
  <si>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</si>
  <si>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</si>
  <si>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</si>
  <si>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</si>
  <si>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</si>
  <si>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</si>
  <si>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</si>
  <si>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</si>
  <si>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</si>
  <si>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</si>
  <si>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</si>
  <si>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</si>
  <si>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</si>
  <si>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</si>
  <si>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</si>
  <si>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</si>
  <si>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</si>
  <si>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</si>
  <si>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</si>
  <si>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</si>
  <si>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</si>
  <si>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</si>
  <si>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</si>
  <si>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</si>
  <si>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</si>
  <si>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</si>
  <si>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</si>
  <si>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</si>
  <si>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</si>
  <si>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</si>
  <si>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</si>
  <si>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</si>
  <si>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</si>
  <si>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</si>
  <si>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</si>
  <si>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</si>
  <si>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</si>
  <si>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</si>
  <si>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</si>
  <si>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</si>
  <si>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</si>
  <si>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</si>
  <si>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</si>
  <si>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</si>
  <si>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</si>
  <si>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</si>
  <si>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</si>
  <si>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</si>
  <si>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</si>
  <si>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</si>
  <si>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</si>
  <si>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</si>
  <si>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</si>
  <si>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</si>
  <si>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</si>
  <si>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</si>
  <si>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</si>
  <si>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</si>
  <si>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</si>
  <si>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</si>
  <si>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</si>
  <si>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</si>
  <si>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</si>
  <si>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</si>
  <si>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</si>
  <si>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</si>
  <si>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</si>
  <si>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</si>
  <si>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</si>
  <si>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</si>
  <si>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</si>
  <si>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</si>
  <si>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</si>
  <si>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</si>
  <si>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</si>
  <si>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</si>
  <si>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</si>
  <si>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</si>
  <si>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</si>
  <si>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</si>
  <si>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</si>
  <si>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</si>
  <si>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</si>
  <si>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</si>
  <si>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</si>
  <si>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</si>
  <si>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</si>
  <si>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</si>
  <si>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</si>
  <si>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</si>
  <si>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</si>
  <si>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</si>
  <si>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</si>
  <si>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</si>
  <si>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</si>
  <si>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</si>
  <si>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</si>
  <si>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</si>
  <si>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</si>
  <si>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</si>
  <si>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</si>
  <si>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</si>
  <si>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</si>
  <si>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</si>
  <si>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</si>
  <si>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</si>
  <si>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</si>
  <si>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</si>
  <si>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</si>
  <si>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</si>
  <si>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</si>
  <si>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</si>
  <si>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</si>
  <si>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</si>
  <si>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</si>
  <si>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</si>
  <si>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</si>
  <si>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</si>
  <si>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</si>
  <si>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</si>
  <si>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</si>
  <si>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</si>
  <si>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</si>
  <si>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</si>
  <si>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</si>
  <si>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</si>
  <si>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</si>
  <si>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</si>
  <si>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</si>
  <si>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</si>
  <si>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</si>
  <si>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</si>
  <si>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</si>
  <si>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</si>
  <si>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</si>
  <si>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</si>
  <si>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</si>
  <si>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</si>
  <si>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</si>
  <si>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</si>
  <si>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</si>
  <si>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</si>
  <si>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</si>
  <si>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</si>
  <si>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</si>
  <si>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</si>
  <si>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</si>
  <si>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</si>
  <si>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</si>
  <si>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</si>
  <si>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</si>
  <si>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</si>
  <si>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</si>
  <si>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</si>
  <si>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</si>
  <si>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</si>
  <si>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</si>
  <si>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</si>
  <si>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</si>
  <si>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</si>
  <si>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</si>
  <si>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</si>
  <si>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</si>
  <si>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</si>
  <si>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</si>
  <si>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</si>
  <si>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</si>
  <si>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</si>
  <si>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</si>
  <si>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</si>
  <si>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</si>
  <si>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</si>
  <si>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</si>
  <si>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</si>
  <si>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</si>
  <si>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</si>
  <si>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</si>
  <si>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</si>
  <si>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</si>
  <si>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</si>
  <si>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</si>
  <si>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</si>
  <si>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</si>
  <si>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</si>
  <si>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</si>
  <si>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</si>
  <si>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</si>
  <si>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</si>
  <si>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</si>
  <si>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</si>
  <si>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</si>
  <si>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</si>
  <si>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</si>
  <si>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</si>
  <si>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</si>
  <si>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</si>
  <si>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</si>
  <si>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</si>
  <si>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</si>
  <si>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</si>
  <si>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</si>
  <si>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</si>
  <si>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</si>
  <si>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</si>
  <si>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</si>
  <si>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</si>
  <si>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</si>
  <si>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</si>
  <si>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</si>
  <si>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</si>
  <si>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</si>
  <si>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</si>
  <si>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</si>
  <si>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</si>
  <si>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</si>
  <si>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</si>
  <si>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</si>
  <si>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</si>
  <si>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</si>
  <si>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</si>
  <si>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</si>
  <si>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</si>
  <si>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</si>
  <si>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</si>
  <si>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</si>
  <si>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</si>
  <si>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</si>
  <si>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</si>
  <si>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</si>
  <si>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</si>
  <si>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</si>
  <si>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</si>
  <si>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</si>
  <si>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</si>
  <si>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</si>
  <si>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</si>
  <si>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</si>
  <si>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</si>
  <si>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</si>
  <si>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</si>
  <si>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</si>
  <si>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</si>
  <si>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</si>
  <si>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</si>
  <si>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</si>
  <si>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</si>
  <si>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</si>
  <si>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</si>
  <si>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</si>
  <si>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</si>
  <si>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</si>
  <si>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</si>
  <si>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</si>
  <si>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</si>
  <si>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</si>
  <si>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</si>
  <si>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</si>
  <si>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</si>
  <si>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</si>
  <si>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</si>
  <si>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</si>
  <si>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</si>
  <si>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</si>
  <si>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</si>
  <si>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</si>
  <si>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</si>
  <si>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</si>
  <si>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</si>
  <si>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</si>
  <si>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</si>
  <si>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</si>
  <si>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</si>
  <si>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</si>
  <si>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</si>
  <si>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</si>
  <si>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</si>
  <si>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</si>
  <si>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</si>
  <si>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</si>
  <si>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</si>
  <si>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</si>
  <si>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</si>
  <si>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</si>
  <si>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</si>
  <si>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</si>
  <si>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</si>
  <si>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</si>
  <si>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</si>
  <si>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</si>
  <si>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</si>
  <si>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</si>
  <si>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</si>
  <si>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</si>
  <si>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</si>
  <si>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</si>
  <si>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</si>
  <si>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</si>
  <si>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</si>
  <si>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</si>
  <si>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</si>
  <si>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</si>
  <si>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</si>
  <si>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</si>
  <si>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</si>
  <si>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</si>
  <si>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</si>
  <si>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</si>
  <si>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</si>
  <si>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</si>
  <si>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</si>
  <si>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</si>
  <si>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</si>
  <si>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</si>
  <si>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</si>
  <si>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</si>
  <si>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</si>
  <si>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</si>
  <si>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</si>
  <si>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</si>
  <si>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</si>
  <si>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</si>
  <si>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</si>
  <si>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</si>
  <si>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</si>
  <si>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</si>
  <si>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</si>
  <si>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</si>
  <si>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</si>
  <si>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</si>
  <si>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</si>
  <si>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</si>
  <si>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</si>
  <si>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</si>
  <si>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</si>
  <si>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</si>
  <si>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</si>
  <si>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</si>
  <si>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</si>
  <si>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</si>
  <si>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</si>
  <si>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</si>
  <si>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</si>
  <si>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</si>
  <si>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</si>
  <si>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</si>
  <si>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</si>
  <si>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</si>
  <si>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</si>
  <si>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</si>
  <si>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</si>
  <si>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</si>
  <si>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</si>
  <si>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</si>
  <si>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</si>
  <si>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</si>
  <si>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</si>
  <si>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</si>
  <si>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</si>
  <si>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</si>
  <si>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</si>
  <si>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</si>
  <si>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</si>
  <si>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</si>
  <si>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</si>
  <si>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</si>
  <si>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</si>
  <si>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</si>
  <si>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</si>
  <si>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</si>
  <si>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</si>
  <si>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</si>
  <si>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</si>
  <si>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</si>
  <si>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</si>
  <si>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</si>
  <si>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</si>
  <si>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</si>
  <si>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</si>
  <si>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</si>
  <si>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</si>
  <si>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</si>
  <si>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</si>
  <si>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</si>
  <si>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</si>
  <si>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</si>
  <si>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</si>
  <si>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</si>
  <si>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</si>
  <si>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</si>
  <si>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</si>
  <si>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</si>
  <si>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</si>
  <si>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</si>
  <si>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</si>
  <si>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</si>
  <si>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</si>
  <si>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</si>
  <si>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</si>
  <si>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</si>
  <si>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</si>
  <si>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</si>
  <si>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</si>
  <si>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</si>
  <si>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</si>
  <si>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</si>
  <si>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</si>
  <si>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</si>
  <si>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</si>
  <si>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</si>
  <si>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</si>
  <si>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</si>
  <si>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</si>
  <si>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</si>
  <si>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</si>
  <si>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</si>
  <si>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</si>
  <si>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</si>
  <si>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</si>
  <si>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</si>
  <si>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</si>
  <si>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</si>
  <si>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</si>
  <si>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</si>
  <si>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</si>
  <si>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</si>
  <si>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</si>
  <si>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</si>
  <si>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</si>
  <si>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</si>
  <si>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</si>
  <si>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</si>
  <si>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</si>
  <si>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</si>
  <si>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</si>
  <si>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</si>
  <si>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</si>
  <si>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</si>
  <si>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</si>
  <si>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</si>
  <si>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</si>
  <si>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</si>
  <si>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</si>
  <si>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</si>
  <si>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</si>
  <si>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</si>
  <si>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</si>
  <si>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</si>
  <si>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</si>
  <si>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</si>
  <si>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</si>
  <si>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</si>
  <si>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</si>
  <si>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</si>
  <si>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</si>
  <si>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</si>
  <si>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</si>
  <si>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</si>
  <si>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</si>
  <si>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</si>
  <si>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</si>
  <si>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</si>
  <si>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</si>
  <si>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</si>
  <si>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</si>
  <si>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</si>
  <si>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</si>
  <si>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</si>
  <si>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</si>
  <si>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</si>
  <si>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</si>
  <si>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</si>
  <si>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</si>
  <si>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</si>
  <si>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</si>
  <si>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</si>
  <si>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</si>
  <si>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</si>
  <si>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</si>
  <si>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</si>
  <si>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</si>
  <si>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</si>
  <si>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</si>
  <si>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</si>
  <si>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</si>
  <si>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</si>
  <si>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</si>
  <si>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</si>
  <si>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</si>
  <si>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</si>
  <si>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</si>
  <si>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</si>
  <si>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</si>
  <si>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</si>
  <si>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</si>
  <si>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</si>
  <si>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</si>
  <si>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</si>
  <si>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</si>
  <si>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</si>
  <si>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</si>
  <si>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</si>
  <si>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</si>
  <si>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</si>
  <si>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</si>
  <si>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</si>
  <si>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</si>
  <si>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</si>
  <si>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</si>
  <si>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</si>
  <si>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</si>
  <si>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</si>
  <si>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</si>
  <si>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</si>
  <si>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</si>
  <si>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</si>
  <si>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</si>
  <si>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</si>
  <si>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</si>
  <si>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</si>
  <si>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</si>
  <si>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</si>
  <si>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</si>
  <si>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</si>
  <si>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</si>
  <si>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</si>
  <si>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</si>
  <si>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</si>
  <si>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</si>
  <si>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</si>
  <si>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</si>
  <si>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</si>
  <si>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</si>
  <si>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</si>
  <si>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</si>
  <si>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</si>
  <si>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</si>
  <si>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</si>
  <si>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</si>
  <si>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</si>
  <si>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</si>
  <si>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</si>
  <si>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</si>
  <si>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</si>
  <si>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</si>
  <si>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</si>
  <si>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</si>
  <si>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</si>
  <si>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</si>
  <si>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</si>
  <si>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</si>
  <si>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</si>
  <si>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</si>
  <si>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</si>
  <si>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</si>
  <si>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</si>
  <si>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</si>
  <si>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</si>
  <si>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</si>
  <si>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</si>
  <si>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</si>
  <si>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</si>
  <si>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</si>
  <si>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</si>
  <si>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</si>
  <si>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</si>
  <si>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</si>
  <si>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</si>
  <si>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</si>
  <si>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</si>
  <si>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</si>
  <si>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</si>
  <si>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</si>
  <si>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</si>
  <si>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</si>
  <si>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</si>
  <si>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</si>
  <si>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</si>
  <si>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</si>
  <si>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</si>
  <si>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</si>
  <si>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</si>
  <si>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</si>
  <si>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</si>
  <si>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</si>
  <si>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</si>
  <si>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</si>
  <si>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</si>
  <si>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</si>
  <si>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</si>
  <si>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</si>
  <si>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</si>
  <si>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</si>
  <si>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</si>
  <si>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</si>
  <si>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</si>
  <si>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</si>
  <si>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</si>
  <si>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</si>
  <si>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</si>
  <si>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</si>
  <si>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</si>
  <si>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</si>
  <si>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</si>
  <si>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</si>
  <si>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</si>
  <si>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</si>
  <si>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</si>
  <si>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</si>
  <si>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</si>
  <si>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</si>
  <si>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</si>
  <si>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</si>
  <si>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</si>
  <si>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</si>
  <si>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</si>
  <si>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</si>
  <si>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</si>
  <si>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</si>
  <si>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</si>
  <si>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</si>
  <si>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</si>
  <si>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</si>
  <si>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</si>
  <si>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</si>
  <si>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</si>
  <si>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</si>
  <si>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</si>
  <si>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</si>
  <si>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</si>
  <si>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</si>
  <si>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</si>
  <si>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</si>
  <si>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</si>
  <si>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</si>
  <si>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</si>
  <si>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</si>
  <si>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</si>
  <si>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</si>
  <si>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</si>
  <si>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</si>
  <si>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</si>
  <si>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</si>
  <si>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</si>
  <si>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</si>
  <si>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</si>
  <si>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</si>
  <si>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</si>
  <si>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</si>
  <si>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</si>
  <si>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</si>
  <si>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</si>
  <si>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</si>
  <si>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</si>
  <si>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</si>
  <si>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</si>
  <si>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</si>
  <si>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</si>
  <si>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</si>
  <si>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</si>
  <si>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</si>
  <si>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</si>
  <si>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</si>
  <si>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</si>
  <si>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</si>
  <si>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</si>
  <si>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</si>
  <si>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</si>
  <si>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</si>
  <si>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</si>
  <si>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</si>
  <si>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</si>
  <si>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</si>
  <si>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</si>
  <si>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</si>
  <si>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</si>
  <si>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</si>
  <si>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</si>
  <si>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</si>
  <si>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</si>
  <si>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</si>
  <si>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</si>
  <si>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</si>
  <si>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</si>
  <si>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</si>
  <si>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</si>
  <si>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</si>
  <si>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</si>
  <si>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</si>
  <si>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</si>
  <si>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</si>
  <si>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</si>
  <si>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</si>
  <si>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</si>
  <si>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</si>
  <si>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</si>
  <si>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</si>
  <si>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</si>
  <si>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</si>
  <si>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</si>
  <si>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</si>
  <si>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</si>
  <si>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</si>
  <si>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</si>
  <si>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</si>
  <si>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</si>
  <si>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</si>
  <si>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</si>
  <si>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</si>
  <si>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</si>
  <si>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</si>
  <si>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</si>
  <si>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</si>
  <si>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</si>
  <si>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</si>
  <si>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</si>
  <si>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</si>
  <si>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</si>
  <si>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</si>
  <si>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</si>
  <si>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</si>
  <si>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</si>
  <si>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</si>
  <si>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</si>
  <si>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</si>
  <si>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</si>
  <si>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</si>
  <si>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</si>
  <si>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</si>
  <si>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</si>
  <si>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</si>
  <si>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</si>
  <si>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</si>
  <si>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</si>
  <si>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</si>
  <si>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</si>
  <si>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</si>
  <si>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</si>
  <si>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</si>
  <si>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</si>
  <si>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</si>
  <si>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</si>
  <si>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</si>
  <si>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</si>
  <si>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</si>
  <si>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</si>
  <si>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</si>
  <si>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</si>
  <si>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</si>
  <si>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</si>
  <si>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</si>
  <si>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</si>
  <si>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</si>
  <si>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</si>
  <si>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</si>
  <si>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</si>
  <si>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</si>
  <si>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</si>
  <si>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</si>
  <si>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</si>
  <si>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</si>
  <si>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</si>
  <si>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</si>
  <si>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</si>
  <si>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</si>
  <si>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</si>
  <si>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</si>
  <si>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</si>
  <si>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</si>
  <si>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</si>
  <si>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</si>
  <si>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</si>
  <si>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</si>
  <si>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</si>
  <si>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</si>
  <si>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</si>
  <si>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</si>
  <si>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</si>
  <si>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</si>
  <si>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</si>
  <si>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</si>
  <si>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</si>
  <si>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</si>
  <si>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</si>
  <si>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</si>
  <si>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</si>
  <si>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</si>
  <si>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</si>
  <si>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</si>
  <si>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</si>
  <si>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</si>
  <si>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</si>
  <si>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</si>
  <si>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</si>
  <si>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</si>
  <si>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</si>
  <si>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</si>
  <si>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</si>
  <si>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</si>
  <si>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</si>
  <si>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</si>
  <si>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</si>
  <si>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</si>
  <si>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</si>
  <si>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</si>
  <si>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</si>
  <si>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</si>
  <si>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</si>
  <si>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</si>
  <si>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</si>
  <si>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</si>
  <si>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</si>
  <si>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</si>
  <si>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</si>
  <si>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</si>
  <si>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</si>
  <si>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</si>
  <si>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</si>
  <si>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</si>
  <si>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</si>
  <si>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</si>
  <si>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</si>
  <si>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</si>
  <si>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</si>
  <si>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</si>
  <si>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</si>
  <si>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</si>
  <si>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</si>
  <si>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</si>
  <si>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</si>
  <si>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</si>
  <si>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</si>
  <si>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</si>
  <si>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</si>
  <si>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</si>
  <si>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</si>
  <si>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</si>
  <si>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</si>
  <si>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</si>
  <si>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</si>
  <si>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</si>
  <si>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</si>
  <si>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</si>
  <si>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</si>
  <si>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</si>
  <si>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</si>
  <si>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</si>
  <si>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</si>
  <si>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</si>
  <si>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</si>
  <si>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</si>
  <si>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</si>
  <si>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</si>
  <si>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</si>
  <si>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</si>
  <si>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</si>
  <si>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</si>
  <si>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</si>
  <si>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</si>
  <si>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</si>
  <si>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</si>
  <si>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</si>
  <si>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</si>
  <si>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</si>
  <si>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</si>
  <si>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</si>
  <si>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</si>
  <si>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</si>
  <si>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</si>
  <si>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</si>
  <si>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</si>
  <si>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</si>
  <si>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</si>
  <si>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</si>
  <si>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</si>
  <si>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</si>
  <si>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</si>
  <si>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</si>
  <si>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</si>
  <si>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</si>
  <si>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</si>
  <si>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</si>
  <si>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</si>
  <si>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</si>
  <si>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</si>
  <si>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</si>
  <si>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</si>
  <si>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</si>
  <si>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</si>
  <si>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</si>
  <si>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</si>
  <si>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</si>
  <si>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</si>
  <si>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</si>
  <si>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</si>
  <si>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</si>
  <si>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</si>
  <si>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</si>
  <si>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</si>
  <si>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</si>
  <si>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</si>
  <si>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</si>
  <si>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</si>
  <si>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</si>
  <si>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</si>
  <si>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</si>
  <si>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</si>
  <si>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</si>
  <si>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</si>
  <si>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</si>
  <si>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</si>
  <si>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</si>
  <si>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</si>
  <si>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</si>
  <si>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</si>
  <si>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</si>
  <si>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</si>
  <si>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</si>
  <si>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</si>
  <si>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</si>
  <si>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</si>
  <si>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</si>
  <si>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</si>
  <si>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</si>
  <si>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</si>
  <si>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</si>
  <si>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</si>
  <si>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</si>
  <si>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</si>
  <si>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</si>
  <si>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</si>
  <si>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</si>
  <si>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</si>
  <si>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</si>
  <si>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</si>
  <si>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</si>
  <si>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</si>
  <si>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</si>
  <si>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</si>
  <si>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</si>
  <si>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</si>
  <si>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</si>
  <si>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</si>
  <si>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</si>
  <si>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</si>
  <si>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</si>
  <si>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</si>
  <si>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</si>
  <si>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</si>
  <si>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</si>
  <si>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</si>
  <si>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</si>
  <si>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</si>
  <si>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</si>
  <si>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</si>
  <si>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</si>
  <si>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</si>
  <si>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</si>
  <si>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</si>
  <si>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</si>
  <si>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</si>
  <si>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</si>
  <si>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</si>
  <si>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</si>
  <si>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</si>
  <si>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</si>
  <si>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</si>
  <si>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</si>
  <si>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</si>
  <si>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</si>
  <si>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</si>
  <si>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</si>
  <si>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</si>
  <si>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</si>
  <si>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</si>
  <si>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</si>
  <si>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</si>
  <si>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</si>
  <si>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</si>
  <si>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</si>
  <si>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</si>
  <si>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</si>
  <si>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</si>
  <si>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</si>
  <si>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</si>
  <si>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</si>
  <si>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</si>
  <si>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</si>
  <si>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</si>
  <si>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</si>
  <si>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</si>
  <si>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</si>
  <si>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</si>
  <si>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</si>
  <si>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</si>
  <si>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</si>
  <si>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</si>
  <si>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</si>
  <si>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</si>
  <si>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</si>
  <si>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</si>
  <si>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</si>
  <si>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</si>
  <si>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</si>
  <si>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</si>
  <si>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</si>
  <si>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</si>
  <si>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</si>
  <si>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</si>
  <si>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</si>
  <si>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</si>
  <si>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</si>
  <si>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</si>
  <si>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</si>
  <si>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</si>
  <si>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</si>
  <si>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</si>
  <si>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</si>
  <si>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</si>
  <si>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</si>
  <si>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</si>
  <si>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</si>
  <si>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</si>
  <si>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</si>
  <si>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</si>
  <si>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</si>
  <si>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</si>
  <si>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</si>
  <si>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</si>
  <si>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</si>
  <si>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</si>
  <si>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</si>
  <si>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</si>
  <si>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</si>
  <si>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</si>
  <si>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</si>
  <si>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</si>
  <si>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</si>
  <si>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</si>
  <si>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</si>
  <si>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</si>
  <si>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</si>
  <si>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</si>
  <si>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</si>
  <si>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</si>
  <si>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</si>
  <si>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</si>
  <si>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</si>
  <si>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</si>
  <si>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</si>
  <si>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</si>
  <si>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</si>
  <si>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</si>
  <si>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</si>
  <si>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</si>
  <si>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</si>
  <si>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</si>
  <si>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</si>
  <si>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</si>
  <si>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</si>
  <si>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</si>
  <si>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</si>
  <si>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</si>
  <si>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</si>
  <si>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</si>
  <si>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</si>
  <si>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</si>
  <si>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</si>
  <si>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</si>
  <si>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</si>
  <si>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</si>
  <si>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</si>
  <si>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</si>
  <si>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</si>
  <si>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</si>
  <si>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</si>
  <si>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</si>
  <si>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</si>
  <si>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</si>
  <si>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</si>
  <si>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</si>
  <si>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</si>
  <si>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</si>
  <si>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</si>
  <si>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</si>
  <si>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</si>
  <si>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</si>
  <si>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</si>
  <si>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</si>
  <si>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</si>
  <si>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</si>
  <si>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</si>
  <si>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</si>
  <si>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</si>
  <si>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</si>
  <si>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</si>
  <si>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</si>
  <si>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</si>
  <si>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</si>
  <si>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</si>
  <si>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</si>
  <si>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</si>
  <si>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</si>
  <si>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</si>
  <si>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</si>
  <si>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</si>
  <si>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</si>
  <si>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</si>
  <si>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</si>
  <si>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</si>
  <si>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</si>
  <si>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</si>
  <si>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</si>
  <si>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</si>
  <si>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</si>
  <si>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</si>
  <si>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</si>
  <si>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</si>
  <si>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</si>
  <si>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</si>
  <si>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</si>
  <si>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</si>
  <si>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</si>
  <si>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</si>
  <si>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</si>
  <si>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</si>
  <si>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</si>
  <si>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</si>
  <si>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</si>
  <si>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</si>
  <si>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</si>
  <si>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</si>
  <si>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</si>
  <si>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</si>
  <si>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</si>
  <si>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</si>
  <si>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</si>
  <si>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</si>
  <si>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</si>
  <si>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</si>
  <si>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</si>
  <si>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</si>
  <si>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</si>
  <si>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</si>
  <si>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</si>
  <si>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</si>
  <si>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</si>
  <si>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</si>
  <si>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</si>
  <si>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</si>
  <si>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</si>
  <si>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</si>
  <si>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</si>
  <si>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</si>
  <si>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</si>
  <si>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</si>
  <si>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</si>
  <si>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</si>
  <si>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</si>
  <si>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</si>
  <si>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</si>
  <si>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</si>
  <si>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</si>
  <si>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</si>
  <si>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</si>
  <si>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</si>
  <si>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</si>
  <si>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</si>
  <si>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</si>
  <si>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</si>
  <si>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</si>
  <si>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</si>
  <si>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</si>
  <si>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</si>
  <si>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</si>
  <si>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</si>
  <si>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</si>
  <si>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</si>
  <si>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</si>
  <si>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</si>
  <si>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</si>
  <si>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</si>
  <si>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</si>
  <si>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</si>
  <si>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</si>
  <si>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</si>
  <si>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</si>
  <si>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</si>
  <si>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</si>
  <si>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</si>
  <si>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</si>
  <si>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</si>
  <si>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</si>
  <si>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</si>
  <si>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</si>
  <si>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</si>
  <si>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</si>
  <si>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</si>
  <si>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</si>
  <si>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</si>
  <si>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</si>
  <si>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</si>
  <si>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</si>
  <si>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</si>
  <si>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</si>
  <si>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</si>
  <si>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</si>
  <si>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</si>
  <si>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</si>
  <si>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</si>
  <si>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</si>
  <si>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</si>
  <si>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</si>
  <si>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</si>
  <si>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</si>
  <si>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</si>
  <si>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</si>
  <si>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</si>
  <si>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</si>
  <si>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</si>
  <si>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</si>
  <si>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</si>
  <si>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</si>
  <si>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</si>
  <si>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</si>
  <si>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</si>
  <si>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</si>
  <si>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</si>
  <si>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</si>
  <si>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</si>
  <si>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</si>
  <si>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</si>
  <si>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</si>
  <si>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</si>
  <si>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</si>
  <si>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</si>
  <si>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</si>
  <si>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</si>
  <si>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</si>
  <si>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</si>
  <si>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</si>
  <si>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</si>
  <si>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</si>
  <si>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</si>
  <si>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</si>
  <si>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</si>
  <si>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</si>
  <si>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</si>
  <si>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</si>
  <si>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</si>
  <si>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</si>
  <si>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</si>
  <si>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</si>
  <si>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</si>
  <si>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</si>
  <si>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</si>
  <si>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</si>
  <si>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</si>
  <si>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</si>
  <si>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</si>
  <si>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</si>
  <si>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</si>
  <si>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</si>
  <si>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</si>
  <si>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</si>
  <si>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</si>
  <si>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</si>
  <si>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</si>
  <si>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</si>
  <si>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</si>
  <si>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</si>
  <si>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</si>
  <si>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</si>
  <si>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</si>
  <si>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</si>
  <si>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</si>
  <si>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</si>
  <si>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</si>
  <si>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</si>
  <si>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</si>
  <si>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</si>
  <si>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</si>
  <si>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</si>
  <si>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</si>
  <si>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</si>
  <si>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</si>
  <si>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</si>
  <si>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</si>
  <si>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</si>
  <si>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</si>
  <si>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</si>
  <si>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</si>
  <si>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</si>
  <si>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</si>
  <si>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</si>
  <si>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</si>
  <si>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</si>
  <si>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</si>
  <si>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</si>
  <si>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</si>
  <si>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</si>
  <si>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</si>
  <si>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</si>
  <si>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</si>
  <si>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</si>
  <si>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</si>
  <si>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</si>
  <si>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</si>
  <si>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</si>
  <si>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</si>
  <si>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</si>
  <si>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</si>
  <si>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</si>
  <si>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</si>
  <si>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</si>
  <si>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</si>
  <si>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</si>
  <si>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</si>
  <si>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</si>
  <si>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</si>
  <si>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</si>
  <si>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</si>
  <si>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</si>
  <si>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</si>
  <si>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</si>
  <si>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</si>
  <si>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</si>
  <si>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</si>
  <si>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</si>
  <si>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</si>
  <si>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</si>
  <si>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</si>
  <si>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</si>
  <si>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</si>
  <si>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</si>
  <si>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</si>
  <si>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</si>
  <si>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</si>
  <si>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</si>
  <si>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</si>
  <si>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</si>
  <si>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</si>
  <si>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</si>
  <si>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</si>
  <si>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</si>
  <si>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</si>
  <si>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</si>
  <si>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</si>
  <si>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</si>
  <si>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</si>
  <si>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</si>
  <si>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</si>
  <si>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</si>
  <si>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</si>
  <si>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</si>
  <si>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</si>
  <si>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</si>
  <si>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</si>
  <si>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</si>
  <si>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</si>
  <si>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</si>
  <si>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</si>
  <si>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</si>
  <si>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</si>
  <si>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</si>
  <si>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</si>
  <si>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</si>
  <si>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</si>
  <si>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</si>
  <si>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</si>
  <si>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</si>
  <si>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</si>
  <si>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</si>
  <si>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</si>
  <si>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</si>
  <si>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</si>
  <si>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</si>
  <si>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</si>
  <si>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</si>
  <si>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</si>
  <si>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</si>
  <si>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</si>
  <si>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</si>
  <si>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</si>
  <si>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</si>
  <si>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</si>
  <si>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</si>
  <si>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</si>
  <si>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</si>
  <si>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</si>
  <si>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</si>
  <si>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</si>
  <si>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</si>
  <si>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</si>
  <si>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</si>
  <si>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</si>
  <si>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</si>
  <si>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</si>
  <si>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</si>
  <si>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</si>
  <si>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</si>
  <si>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</si>
  <si>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</si>
  <si>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</si>
  <si>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</si>
  <si>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</si>
  <si>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</si>
  <si>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</si>
  <si>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</si>
  <si>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</si>
  <si>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</si>
  <si>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</si>
  <si>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</si>
  <si>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</si>
  <si>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</si>
  <si>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</si>
  <si>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</si>
  <si>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</si>
  <si>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</si>
  <si>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</si>
  <si>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</si>
  <si>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</si>
  <si>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</si>
  <si>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</si>
  <si>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</si>
  <si>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</si>
  <si>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</si>
  <si>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</si>
  <si>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</si>
  <si>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</si>
  <si>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</si>
  <si>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</si>
  <si>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</si>
  <si>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</si>
  <si>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</si>
  <si>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</si>
  <si>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</si>
  <si>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</si>
  <si>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</si>
  <si>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</si>
  <si>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</si>
  <si>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</si>
  <si>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</si>
  <si>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</si>
  <si>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</si>
  <si>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</si>
  <si>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</si>
  <si>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</si>
  <si>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</si>
  <si>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</si>
  <si>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</si>
  <si>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</si>
  <si>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</si>
  <si>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</si>
  <si>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</si>
  <si>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</si>
  <si>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</si>
  <si>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</si>
  <si>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</si>
  <si>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</si>
  <si>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</si>
  <si>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</si>
  <si>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</si>
  <si>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</si>
  <si>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</si>
  <si>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</si>
  <si>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</si>
  <si>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</si>
  <si>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</si>
  <si>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</si>
  <si>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</si>
  <si>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</si>
  <si>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</si>
  <si>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</si>
  <si>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</si>
  <si>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</si>
  <si>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</si>
  <si>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</si>
  <si>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</si>
  <si>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</si>
  <si>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</si>
  <si>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</si>
  <si>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</si>
  <si>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</si>
  <si>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</si>
  <si>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</si>
  <si>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</si>
  <si>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</si>
  <si>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</si>
  <si>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</si>
  <si>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</si>
  <si>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</si>
  <si>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</si>
  <si>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</si>
  <si>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</si>
  <si>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</si>
  <si>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</si>
  <si>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</si>
  <si>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</si>
  <si>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</si>
  <si>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</si>
  <si>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</si>
  <si>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</si>
  <si>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</si>
  <si>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</si>
  <si>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</si>
  <si>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</si>
  <si>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</si>
  <si>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</si>
  <si>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</si>
  <si>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</si>
  <si>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</si>
  <si>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</si>
  <si>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</si>
  <si>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</si>
  <si>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</si>
  <si>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</si>
  <si>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</si>
  <si>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</si>
  <si>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</si>
  <si>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</si>
  <si>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</si>
  <si>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</si>
  <si>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</si>
  <si>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</si>
  <si>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</si>
  <si>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</si>
  <si>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</si>
  <si>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</si>
  <si>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</si>
  <si>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</si>
  <si>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</si>
  <si>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</si>
  <si>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</si>
  <si>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</si>
  <si>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</si>
  <si>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</si>
  <si>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</si>
  <si>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</si>
  <si>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</si>
  <si>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</si>
  <si>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</si>
  <si>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</si>
  <si>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</si>
  <si>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</si>
  <si>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</si>
  <si>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</si>
  <si>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</si>
  <si>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</si>
  <si>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</si>
  <si>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</si>
  <si>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</si>
  <si>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</si>
  <si>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</si>
  <si>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</si>
  <si>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</si>
  <si>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</si>
  <si>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</si>
  <si>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</si>
  <si>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</si>
  <si>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</si>
  <si>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</si>
  <si>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</si>
  <si>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</si>
  <si>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</si>
  <si>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</si>
  <si>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</si>
  <si>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</si>
  <si>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</si>
  <si>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</si>
  <si>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</si>
  <si>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</si>
  <si>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</si>
  <si>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</si>
  <si>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</si>
  <si>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</si>
  <si>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</si>
  <si>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</si>
  <si>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</si>
  <si>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</si>
  <si>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</si>
  <si>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</si>
  <si>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</si>
  <si>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</si>
  <si>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</si>
  <si>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</si>
  <si>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</si>
  <si>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</si>
  <si>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</si>
  <si>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</si>
  <si>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</si>
  <si>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</si>
  <si>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</si>
  <si>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</si>
  <si>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</si>
  <si>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</si>
  <si>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</si>
  <si>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</si>
  <si>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</si>
  <si>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</si>
  <si>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</si>
  <si>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</si>
  <si>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</si>
  <si>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</si>
  <si>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</si>
  <si>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</si>
  <si>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</si>
  <si>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</si>
  <si>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</si>
  <si>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</si>
  <si>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</si>
  <si>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</si>
  <si>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</si>
  <si>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</si>
  <si>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</si>
  <si>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</si>
  <si>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</si>
  <si>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</si>
  <si>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</si>
  <si>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</si>
  <si>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</si>
  <si>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</si>
  <si>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</si>
  <si>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</si>
  <si>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</si>
  <si>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</si>
  <si>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</si>
  <si>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</si>
  <si>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</si>
  <si>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</si>
  <si>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</si>
  <si>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</si>
  <si>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</si>
  <si>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</si>
  <si>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</si>
  <si>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</si>
  <si>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</si>
  <si>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</si>
  <si>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</si>
  <si>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</si>
  <si>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</si>
  <si>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</si>
  <si>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</si>
  <si>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</si>
  <si>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</si>
  <si>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</si>
  <si>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</si>
  <si>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</si>
  <si>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</si>
  <si>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</si>
  <si>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</si>
  <si>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</si>
  <si>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</si>
  <si>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</si>
  <si>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</si>
  <si>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</si>
  <si>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</si>
  <si>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</si>
  <si>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</si>
  <si>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</si>
  <si>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</si>
  <si>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</si>
  <si>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</si>
  <si>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</si>
  <si>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</si>
  <si>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</si>
  <si>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</si>
  <si>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</si>
  <si>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</si>
  <si>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</si>
  <si>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</si>
  <si>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</si>
  <si>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</si>
  <si>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</si>
  <si>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</si>
  <si>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</si>
  <si>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</si>
  <si>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</si>
  <si>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</si>
  <si>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</si>
  <si>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</si>
  <si>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</si>
  <si>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</si>
  <si>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</si>
  <si>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</si>
  <si>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</si>
  <si>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</si>
  <si>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</si>
  <si>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</si>
  <si>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</si>
  <si>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</si>
  <si>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</si>
  <si>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</si>
  <si>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</si>
  <si>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</si>
  <si>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</si>
  <si>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</si>
  <si>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</si>
  <si>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</si>
  <si>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</si>
  <si>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</si>
  <si>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</si>
  <si>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</si>
  <si>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</si>
  <si>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</si>
  <si>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</si>
  <si>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</si>
  <si>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</si>
  <si>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</si>
  <si>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</si>
  <si>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</si>
  <si>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</si>
  <si>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</si>
  <si>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</si>
  <si>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</si>
  <si>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</si>
  <si>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</si>
  <si>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</si>
  <si>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</si>
  <si>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</si>
  <si>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</si>
  <si>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</si>
  <si>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</si>
  <si>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</si>
  <si>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</si>
  <si>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</si>
  <si>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</si>
  <si>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</si>
  <si>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</si>
  <si>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</si>
  <si>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</si>
  <si>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</si>
  <si>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</si>
  <si>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</si>
  <si>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</si>
  <si>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</si>
  <si>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</si>
  <si>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</si>
  <si>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</si>
  <si>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</si>
  <si>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</si>
  <si>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</si>
  <si>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</si>
  <si>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</si>
  <si>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</si>
  <si>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</si>
  <si>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</si>
  <si>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</si>
  <si>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</si>
  <si>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</si>
  <si>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</si>
  <si>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</si>
  <si>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</si>
  <si>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</si>
  <si>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</si>
  <si>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</si>
  <si>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</si>
  <si>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</si>
  <si>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</si>
  <si>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</si>
  <si>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</si>
  <si>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</si>
  <si>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</si>
  <si>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</si>
  <si>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</si>
  <si>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</si>
  <si>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</si>
  <si>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</si>
  <si>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</si>
  <si>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</si>
  <si>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</si>
  <si>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</si>
  <si>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</si>
  <si>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</si>
  <si>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</si>
  <si>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</si>
  <si>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</si>
  <si>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</si>
  <si>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</si>
  <si>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</si>
  <si>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</si>
  <si>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</si>
  <si>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</si>
  <si>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</si>
  <si>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</si>
  <si>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</si>
  <si>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</si>
  <si>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</si>
  <si>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</si>
  <si>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</si>
  <si>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</si>
  <si>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</si>
  <si>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</si>
  <si>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</si>
  <si>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</si>
  <si>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</si>
  <si>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</si>
  <si>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</si>
  <si>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</si>
  <si>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</si>
  <si>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</si>
  <si>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</si>
  <si>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</si>
  <si>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</si>
  <si>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</si>
  <si>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</si>
  <si>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</si>
  <si>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</si>
  <si>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</si>
  <si>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</si>
  <si>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</si>
  <si>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</si>
  <si>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</si>
  <si>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</si>
  <si>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</si>
  <si>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</si>
  <si>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</si>
  <si>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</si>
  <si>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</si>
  <si>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</si>
  <si>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</si>
  <si>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</si>
  <si>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</si>
  <si>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</si>
  <si>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</si>
  <si>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</si>
  <si>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</si>
  <si>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</si>
  <si>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</si>
  <si>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</si>
  <si>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</si>
  <si>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</si>
  <si>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</si>
  <si>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</si>
  <si>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</si>
  <si>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</si>
  <si>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</si>
  <si>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</si>
  <si>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</si>
  <si>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</si>
  <si>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</si>
  <si>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</si>
  <si>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</si>
  <si>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</si>
  <si>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</si>
  <si>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</si>
  <si>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</si>
  <si>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</si>
  <si>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</si>
  <si>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</si>
  <si>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</si>
  <si>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</si>
  <si>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</si>
  <si>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</si>
  <si>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</si>
  <si>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</si>
  <si>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</si>
  <si>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</si>
  <si>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</si>
  <si>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</si>
  <si>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</si>
  <si>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</si>
  <si>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</si>
  <si>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</si>
  <si>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</si>
  <si>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</si>
  <si>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</si>
  <si>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</si>
  <si>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</si>
  <si>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</si>
  <si>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</si>
  <si>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</si>
  <si>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</si>
  <si>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</si>
  <si>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</si>
  <si>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</si>
  <si>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</si>
  <si>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</si>
  <si>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</si>
  <si>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</si>
  <si>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</si>
  <si>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</si>
  <si>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</si>
  <si>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</si>
  <si>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</si>
  <si>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</si>
  <si>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</si>
  <si>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</si>
  <si>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</si>
  <si>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</si>
  <si>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</si>
  <si>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</si>
  <si>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</si>
  <si>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</si>
  <si>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</si>
  <si>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</si>
  <si>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</si>
  <si>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</si>
  <si>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</si>
  <si>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</si>
  <si>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</si>
  <si>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</si>
  <si>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</si>
  <si>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</si>
  <si>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</si>
  <si>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</si>
  <si>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</si>
  <si>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</si>
  <si>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</si>
  <si>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</si>
  <si>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</si>
  <si>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</si>
  <si>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</si>
  <si>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</si>
  <si>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</si>
  <si>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</si>
  <si>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</si>
  <si>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</si>
  <si>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</si>
  <si>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</si>
  <si>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</si>
  <si>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</si>
  <si>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</si>
  <si>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</si>
  <si>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</si>
  <si>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</si>
  <si>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</si>
  <si>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</si>
  <si>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</si>
  <si>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</si>
  <si>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</si>
  <si>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</si>
  <si>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</si>
  <si>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</si>
  <si>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</si>
  <si>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</si>
  <si>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</si>
  <si>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</si>
  <si>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</si>
  <si>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</si>
  <si>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</si>
  <si>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</si>
  <si>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</si>
  <si>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</si>
  <si>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</si>
  <si>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</si>
  <si>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</si>
  <si>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</si>
  <si>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</si>
  <si>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</si>
  <si>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</si>
  <si>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</si>
  <si>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</si>
  <si>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</si>
  <si>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</si>
  <si>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</si>
  <si>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</si>
  <si>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</si>
  <si>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</si>
  <si>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</si>
  <si>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</si>
  <si>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</si>
  <si>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</si>
  <si>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</si>
  <si>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</si>
  <si>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</si>
  <si>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</si>
  <si>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</si>
  <si>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</si>
  <si>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</si>
  <si>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</si>
  <si>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</si>
  <si>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</si>
  <si>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</si>
  <si>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</si>
  <si>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</si>
  <si>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</si>
  <si>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</si>
  <si>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</si>
  <si>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</si>
  <si>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</si>
  <si>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</si>
  <si>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</si>
  <si>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</si>
  <si>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</si>
  <si>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</si>
  <si>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</si>
  <si>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</si>
  <si>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</si>
  <si>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</si>
  <si>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</si>
  <si>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</si>
  <si>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</si>
  <si>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</si>
  <si>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</si>
  <si>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</si>
  <si>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</si>
  <si>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</si>
  <si>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</si>
  <si>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</si>
  <si>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</si>
  <si>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</si>
  <si>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</si>
  <si>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</si>
  <si>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</si>
  <si>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</si>
  <si>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</si>
  <si>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</si>
  <si>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</si>
  <si>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</si>
  <si>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</si>
  <si>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</si>
  <si>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</si>
  <si>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</si>
  <si>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</si>
  <si>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</si>
  <si>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</si>
  <si>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</si>
  <si>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</si>
  <si>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</si>
  <si>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</si>
  <si>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</si>
  <si>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</si>
  <si>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</si>
  <si>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</si>
  <si>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</si>
  <si>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</si>
  <si>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</si>
  <si>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</si>
  <si>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</si>
  <si>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</si>
  <si>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</si>
  <si>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</si>
  <si>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</si>
  <si>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</si>
  <si>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</si>
  <si>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</si>
  <si>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</si>
  <si>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</si>
  <si>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</si>
  <si>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</si>
  <si>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</si>
  <si>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</si>
  <si>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</si>
  <si>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</si>
  <si>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</si>
  <si>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</si>
  <si>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</si>
  <si>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</si>
  <si>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</si>
  <si>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</si>
  <si>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</si>
  <si>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</si>
  <si>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</si>
  <si>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</si>
  <si>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</si>
  <si>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</si>
  <si>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</si>
  <si>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</si>
  <si>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</si>
  <si>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</si>
  <si>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</si>
  <si>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</si>
  <si>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</si>
  <si>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</si>
  <si>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</si>
  <si>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</si>
  <si>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</si>
  <si>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</si>
  <si>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</si>
  <si>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</si>
  <si>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</si>
  <si>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</si>
  <si>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</si>
  <si>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</si>
  <si>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</si>
  <si>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</si>
  <si>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</si>
  <si>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</si>
  <si>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</si>
  <si>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</si>
  <si>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</si>
  <si>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</si>
  <si>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</si>
  <si>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</si>
  <si>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</si>
  <si>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</si>
  <si>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</si>
  <si>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</si>
  <si>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</si>
  <si>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</si>
  <si>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</si>
  <si>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</si>
  <si>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</si>
  <si>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</si>
  <si>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</si>
  <si>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</si>
  <si>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</si>
  <si>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</si>
  <si>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</si>
  <si>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</si>
  <si>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</si>
  <si>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</si>
  <si>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</si>
  <si>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</si>
  <si>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</si>
  <si>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</si>
  <si>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</si>
  <si>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</si>
  <si>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</si>
  <si>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</si>
  <si>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</si>
  <si>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</si>
  <si>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</si>
  <si>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</si>
  <si>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</si>
  <si>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</si>
  <si>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</si>
  <si>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</si>
  <si>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</si>
  <si>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</si>
  <si>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</si>
  <si>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</si>
  <si>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</si>
  <si>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</si>
  <si>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</si>
  <si>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</si>
  <si>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</si>
  <si>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</si>
  <si>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</si>
  <si>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</si>
  <si>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</si>
  <si>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</si>
  <si>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</si>
  <si>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</si>
  <si>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</si>
  <si>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</si>
  <si>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</si>
  <si>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</si>
  <si>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</si>
  <si>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</si>
  <si>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</si>
  <si>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</si>
  <si>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</si>
  <si>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</si>
  <si>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</si>
  <si>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</si>
  <si>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</si>
  <si>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</si>
  <si>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</si>
  <si>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</si>
  <si>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</si>
  <si>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</si>
  <si>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</si>
  <si>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</si>
  <si>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</si>
  <si>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</si>
  <si>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</si>
  <si>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</si>
  <si>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</si>
  <si>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</si>
  <si>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</si>
  <si>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</si>
  <si>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</si>
  <si>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</si>
  <si>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</si>
  <si>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</si>
  <si>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</si>
  <si>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</si>
  <si>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</si>
  <si>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</si>
  <si>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</si>
  <si>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</si>
  <si>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</si>
  <si>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</si>
  <si>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</si>
  <si>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</si>
  <si>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</si>
  <si>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</si>
  <si>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</si>
  <si>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</si>
  <si>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</si>
  <si>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</si>
  <si>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</si>
  <si>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</si>
  <si>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</si>
  <si>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</si>
  <si>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</si>
  <si>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</si>
  <si>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</si>
  <si>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</si>
  <si>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</si>
  <si>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</si>
  <si>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</si>
  <si>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</si>
  <si>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</si>
  <si>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</si>
  <si>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</si>
  <si>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</si>
  <si>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</si>
  <si>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</si>
  <si>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</si>
  <si>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</si>
  <si>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</si>
  <si>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</si>
  <si>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</si>
  <si>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</si>
  <si>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</si>
  <si>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</si>
  <si>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</si>
  <si>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</si>
  <si>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</si>
  <si>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</si>
  <si>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</si>
  <si>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</si>
  <si>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</si>
  <si>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</si>
  <si>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</si>
  <si>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</si>
  <si>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</si>
  <si>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</si>
  <si>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</si>
  <si>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</si>
  <si>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</si>
  <si>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</si>
  <si>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</si>
  <si>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</si>
  <si>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</si>
  <si>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</si>
  <si>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</si>
  <si>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</si>
  <si>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</si>
  <si>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</si>
  <si>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</si>
  <si>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</si>
  <si>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</si>
  <si>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</si>
  <si>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</si>
  <si>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</si>
  <si>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</si>
  <si>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</si>
  <si>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</si>
  <si>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</si>
  <si>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</si>
  <si>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</si>
  <si>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</si>
  <si>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</si>
  <si>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</si>
  <si>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</si>
  <si>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</si>
  <si>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</si>
  <si>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</si>
  <si>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</si>
  <si>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</si>
  <si>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</si>
  <si>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</si>
  <si>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</si>
  <si>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</si>
  <si>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</si>
  <si>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</si>
  <si>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</si>
  <si>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</si>
  <si>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</si>
  <si>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</si>
  <si>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</si>
  <si>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</si>
  <si>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</si>
  <si>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</si>
  <si>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</si>
  <si>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</si>
  <si>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</si>
  <si>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</si>
  <si>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</si>
  <si>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</si>
  <si>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</si>
  <si>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</si>
  <si>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</si>
  <si>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</si>
  <si>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</si>
  <si>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</si>
  <si>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</si>
  <si>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</si>
  <si>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</si>
  <si>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</si>
  <si>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</si>
  <si>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</si>
  <si>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</si>
  <si>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</si>
  <si>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</si>
  <si>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</si>
  <si>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</si>
  <si>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</si>
  <si>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</si>
  <si>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</si>
  <si>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</si>
  <si>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</si>
  <si>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</si>
  <si>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</si>
  <si>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</si>
  <si>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</si>
  <si>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</si>
  <si>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</si>
  <si>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</si>
  <si>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</si>
  <si>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</si>
  <si>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</si>
  <si>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</si>
  <si>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</si>
  <si>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</si>
  <si>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</si>
  <si>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</si>
  <si>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</si>
  <si>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</si>
  <si>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</si>
  <si>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</si>
  <si>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</si>
  <si>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</si>
  <si>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</si>
  <si>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</si>
  <si>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</si>
  <si>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</si>
  <si>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</si>
  <si>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</si>
  <si>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</si>
  <si>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</si>
  <si>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</si>
  <si>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</si>
  <si>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</si>
  <si>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</si>
  <si>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</si>
  <si>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</si>
  <si>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</si>
  <si>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</si>
  <si>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</si>
  <si>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</si>
  <si>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</si>
  <si>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</si>
  <si>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</si>
  <si>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</si>
  <si>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</si>
  <si>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</si>
  <si>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</si>
  <si>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</si>
  <si>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</si>
  <si>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</si>
  <si>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</si>
  <si>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</si>
  <si>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</si>
  <si>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</si>
  <si>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</si>
  <si>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</si>
  <si>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</si>
  <si>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</si>
  <si>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</si>
  <si>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</si>
  <si>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</si>
  <si>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</si>
  <si>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</si>
  <si>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</si>
  <si>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</si>
  <si>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</si>
  <si>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</si>
  <si>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</si>
  <si>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</si>
  <si>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</si>
  <si>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</si>
  <si>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</si>
  <si>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</si>
  <si>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</si>
  <si>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</si>
  <si>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</si>
  <si>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</si>
  <si>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</si>
  <si>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</si>
  <si>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</si>
  <si>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</si>
  <si>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</si>
  <si>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</si>
  <si>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</si>
  <si>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</si>
  <si>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</si>
  <si>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</si>
  <si>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</si>
  <si>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</si>
  <si>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</si>
  <si>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</si>
  <si>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</si>
  <si>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</si>
  <si>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</si>
  <si>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</si>
  <si>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</si>
  <si>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</si>
  <si>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</si>
  <si>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</si>
  <si>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</si>
  <si>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</si>
  <si>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</si>
  <si>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</si>
  <si>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</si>
  <si>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</si>
  <si>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</si>
  <si>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</si>
  <si>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</si>
  <si>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</si>
  <si>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</si>
  <si>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</si>
  <si>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</si>
  <si>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</si>
  <si>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</si>
  <si>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</si>
  <si>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</si>
  <si>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</si>
  <si>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</si>
  <si>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</si>
  <si>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</si>
  <si>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</si>
  <si>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</si>
  <si>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</si>
  <si>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</si>
  <si>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</si>
  <si>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</si>
  <si>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</si>
  <si>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</si>
  <si>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</si>
  <si>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</si>
  <si>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</si>
  <si>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</si>
  <si>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</si>
  <si>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</si>
  <si>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</si>
  <si>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</si>
  <si>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</si>
  <si>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</si>
  <si>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</si>
  <si>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</si>
  <si>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</si>
  <si>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</si>
  <si>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</si>
  <si>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</si>
  <si>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</si>
  <si>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</si>
  <si>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</si>
  <si>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</si>
  <si>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</si>
  <si>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</si>
  <si>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</si>
  <si>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</si>
  <si>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</si>
  <si>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</si>
  <si>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</si>
  <si>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</si>
  <si>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</si>
  <si>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</si>
  <si>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</si>
  <si>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</si>
  <si>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</si>
  <si>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</si>
  <si>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</si>
  <si>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</si>
  <si>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</si>
  <si>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</si>
  <si>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</si>
  <si>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</si>
  <si>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</si>
  <si>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</si>
  <si>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</si>
  <si>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</si>
  <si>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</si>
  <si>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</si>
  <si>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</si>
  <si>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</si>
  <si>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</si>
  <si>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</si>
  <si>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</si>
  <si>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</si>
  <si>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</si>
  <si>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</si>
  <si>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</si>
  <si>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</si>
  <si>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</si>
  <si>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</si>
  <si>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</si>
  <si>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</si>
  <si>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</si>
  <si>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</si>
  <si>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</si>
  <si>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</si>
  <si>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</si>
  <si>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</si>
  <si>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</si>
  <si>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</si>
  <si>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</si>
  <si>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</si>
  <si>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</si>
  <si>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</si>
  <si>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</si>
  <si>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</si>
  <si>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</si>
  <si>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</si>
  <si>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</si>
  <si>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</si>
  <si>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</si>
  <si>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</si>
  <si>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</si>
  <si>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</si>
  <si>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</si>
  <si>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</si>
  <si>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</si>
  <si>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</si>
  <si>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</si>
  <si>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</si>
  <si>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</si>
  <si>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</si>
  <si>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</si>
  <si>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</si>
  <si>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</si>
  <si>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</si>
  <si>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</si>
  <si>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</si>
  <si>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</si>
  <si>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</si>
  <si>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</si>
  <si>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</si>
  <si>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</si>
  <si>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</si>
  <si>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</si>
  <si>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</si>
  <si>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</si>
  <si>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</si>
  <si>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</si>
  <si>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</si>
  <si>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</si>
  <si>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</si>
  <si>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</si>
  <si>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</si>
  <si>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</si>
  <si>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</si>
  <si>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</si>
  <si>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</si>
  <si>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</si>
  <si>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</si>
  <si>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</si>
  <si>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</si>
  <si>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</si>
  <si>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</si>
  <si>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</si>
  <si>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</si>
  <si>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</si>
  <si>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</si>
  <si>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</si>
  <si>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</si>
  <si>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</si>
  <si>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</si>
  <si>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</si>
  <si>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</si>
  <si>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</si>
  <si>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</si>
  <si>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</si>
  <si>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</si>
  <si>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</si>
  <si>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</si>
  <si>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</si>
  <si>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</si>
  <si>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</si>
  <si>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</si>
  <si>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</si>
  <si>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</si>
  <si>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</si>
  <si>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</si>
  <si>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</si>
  <si>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</si>
  <si>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</si>
  <si>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</si>
  <si>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</si>
  <si>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</si>
  <si>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</si>
  <si>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</si>
  <si>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</si>
  <si>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</si>
  <si>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</si>
  <si>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</si>
  <si>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</si>
  <si>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</si>
  <si>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</si>
  <si>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</si>
  <si>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</si>
  <si>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</si>
  <si>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</si>
  <si>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</si>
  <si>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</si>
  <si>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</si>
  <si>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</si>
  <si>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</si>
  <si>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</si>
  <si>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</si>
  <si>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</si>
  <si>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</si>
  <si>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</si>
  <si>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</si>
  <si>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</si>
  <si>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</si>
  <si>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</si>
  <si>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</si>
  <si>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</si>
  <si>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</si>
  <si>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</si>
  <si>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</si>
  <si>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</si>
  <si>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</si>
  <si>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</si>
  <si>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</si>
  <si>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</si>
  <si>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</si>
  <si>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</si>
  <si>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</si>
  <si>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</si>
  <si>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</si>
  <si>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</si>
  <si>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</si>
  <si>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</si>
  <si>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</si>
  <si>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</si>
  <si>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</si>
  <si>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</si>
  <si>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</si>
  <si>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</si>
  <si>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</si>
  <si>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</si>
  <si>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</si>
  <si>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</si>
  <si>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</si>
  <si>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</si>
  <si>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</si>
  <si>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</si>
  <si>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</si>
  <si>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</si>
  <si>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</si>
  <si>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</si>
  <si>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</si>
  <si>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</si>
  <si>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</si>
  <si>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</si>
  <si>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</si>
  <si>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</si>
  <si>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</si>
  <si>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</si>
  <si>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</si>
  <si>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</si>
  <si>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</si>
  <si>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</si>
  <si>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</si>
  <si>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</si>
  <si>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</si>
  <si>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</si>
  <si>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</si>
  <si>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</si>
  <si>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</si>
  <si>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</si>
  <si>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</si>
  <si>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</si>
  <si>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</si>
  <si>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</si>
  <si>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</si>
  <si>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</si>
  <si>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</si>
  <si>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</si>
  <si>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</si>
  <si>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</si>
  <si>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</si>
  <si>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</si>
  <si>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</si>
  <si>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</si>
  <si>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</si>
  <si>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</si>
  <si>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</si>
  <si>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</si>
  <si>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</si>
  <si>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</si>
  <si>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</si>
  <si>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</si>
  <si>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</si>
  <si>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</si>
  <si>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</si>
  <si>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</si>
  <si>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</si>
  <si>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</si>
  <si>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</si>
  <si>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</si>
  <si>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</si>
  <si>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</si>
  <si>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</si>
  <si>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</si>
  <si>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</si>
  <si>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</si>
  <si>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</si>
  <si>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</si>
  <si>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</si>
  <si>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</si>
  <si>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</si>
  <si>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</si>
  <si>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</si>
  <si>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</si>
  <si>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</si>
  <si>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</si>
  <si>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</si>
  <si>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</si>
  <si>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</si>
  <si>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</si>
  <si>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</si>
  <si>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</si>
  <si>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</si>
  <si>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</si>
  <si>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</si>
  <si>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</si>
  <si>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</si>
  <si>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</si>
  <si>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</si>
  <si>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</si>
  <si>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</si>
  <si>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</si>
  <si>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</si>
  <si>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</si>
  <si>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</si>
  <si>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</si>
  <si>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</si>
  <si>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</si>
  <si>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</si>
  <si>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</si>
  <si>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</si>
  <si>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</si>
  <si>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</si>
  <si>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</si>
  <si>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</si>
  <si>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</si>
  <si>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</si>
  <si>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</si>
  <si>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</si>
  <si>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</si>
  <si>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</si>
  <si>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</si>
  <si>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</si>
  <si>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</si>
  <si>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</si>
  <si>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</si>
  <si>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</si>
  <si>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</si>
  <si>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</si>
  <si>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</si>
  <si>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</si>
  <si>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</si>
  <si>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</si>
  <si>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</si>
  <si>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</si>
  <si>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</si>
  <si>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</si>
  <si>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</si>
  <si>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</si>
  <si>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</si>
  <si>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</si>
  <si>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</si>
  <si>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</si>
  <si>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</si>
  <si>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</si>
  <si>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</si>
  <si>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</si>
  <si>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</si>
  <si>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</si>
  <si>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</si>
  <si>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</si>
  <si>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</si>
  <si>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</si>
  <si>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</si>
  <si>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</si>
  <si>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</si>
  <si>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</si>
  <si>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</si>
  <si>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</si>
  <si>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</si>
  <si>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</si>
  <si>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</si>
  <si>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</si>
  <si>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</si>
  <si>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</si>
  <si>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</si>
  <si>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</si>
  <si>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</si>
  <si>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</si>
  <si>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</si>
  <si>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</si>
  <si>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</si>
  <si>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</si>
  <si>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</si>
  <si>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</si>
  <si>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</si>
  <si>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</si>
  <si>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</si>
  <si>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</si>
  <si>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</si>
  <si>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</si>
  <si>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</si>
  <si>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</si>
  <si>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</si>
  <si>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</si>
  <si>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</si>
  <si>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</si>
  <si>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</si>
  <si>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</si>
  <si>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</si>
  <si>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</si>
  <si>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</si>
  <si>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</si>
  <si>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</si>
  <si>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</si>
  <si>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</si>
  <si>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</si>
  <si>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</si>
  <si>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</si>
  <si>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</si>
  <si>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</si>
  <si>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</si>
  <si>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</si>
  <si>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</si>
  <si>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</si>
  <si>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</si>
  <si>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</si>
  <si>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</si>
  <si>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</si>
  <si>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</si>
  <si>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</si>
  <si>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</si>
  <si>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</si>
  <si>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</si>
  <si>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</si>
  <si>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</si>
  <si>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</si>
  <si>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</si>
  <si>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</si>
  <si>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</si>
  <si>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</si>
  <si>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</si>
  <si>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</si>
  <si>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</si>
  <si>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</si>
  <si>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</si>
  <si>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</si>
  <si>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</si>
  <si>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</si>
  <si>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</si>
  <si>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</si>
  <si>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</si>
  <si>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</si>
  <si>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</si>
  <si>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</si>
  <si>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</si>
  <si>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</si>
  <si>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</si>
  <si>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</si>
  <si>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</si>
  <si>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</si>
  <si>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</si>
  <si>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</si>
  <si>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</si>
  <si>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</si>
  <si>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</si>
  <si>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</si>
  <si>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</si>
  <si>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</si>
  <si>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</si>
  <si>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</si>
  <si>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</si>
  <si>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</si>
  <si>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</si>
  <si>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</si>
  <si>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</si>
  <si>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</si>
  <si>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</si>
  <si>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</si>
  <si>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</si>
  <si>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</si>
  <si>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</si>
  <si>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</si>
  <si>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</si>
  <si>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</si>
  <si>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</si>
  <si>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</si>
  <si>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</si>
  <si>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</si>
  <si>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</si>
  <si>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</si>
  <si>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</si>
  <si>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</si>
  <si>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</si>
  <si>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</si>
  <si>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</si>
  <si>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</si>
  <si>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</si>
  <si>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</si>
  <si>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</si>
  <si>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</si>
  <si>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</si>
  <si>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</si>
  <si>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</si>
  <si>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</si>
  <si>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</si>
  <si>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</si>
  <si>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</si>
  <si>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</si>
  <si>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</si>
  <si>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</si>
  <si>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</si>
  <si>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</si>
  <si>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</si>
  <si>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</si>
  <si>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</si>
  <si>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</si>
  <si>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</si>
  <si>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</si>
  <si>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</si>
  <si>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</si>
  <si>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</si>
  <si>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</si>
  <si>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</si>
  <si>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</si>
  <si>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</si>
  <si>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</si>
  <si>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</si>
  <si>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</si>
  <si>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</si>
  <si>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</si>
  <si>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</si>
  <si>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</si>
  <si>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</si>
  <si>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</si>
  <si>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</si>
  <si>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</si>
  <si>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</si>
  <si>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</si>
  <si>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</si>
  <si>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</si>
  <si>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</si>
  <si>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</si>
  <si>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</si>
  <si>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</si>
  <si>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</si>
  <si>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</si>
  <si>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</si>
  <si>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</si>
  <si>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</si>
  <si>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</si>
  <si>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</si>
  <si>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</si>
  <si>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</si>
  <si>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</si>
  <si>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</si>
  <si>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</si>
  <si>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</si>
  <si>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</si>
  <si>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</si>
  <si>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</si>
  <si>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</si>
  <si>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</si>
  <si>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</si>
  <si>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</si>
  <si>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</si>
  <si>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</si>
  <si>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</si>
  <si>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</si>
  <si>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</si>
  <si>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</si>
  <si>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</si>
  <si>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</si>
  <si>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</si>
  <si>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</si>
  <si>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</si>
  <si>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</si>
  <si>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</si>
  <si>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</si>
  <si>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</si>
  <si>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</si>
  <si>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</si>
  <si>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</si>
  <si>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</si>
  <si>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</si>
  <si>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</si>
  <si>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</si>
  <si>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</si>
  <si>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</si>
  <si>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</si>
  <si>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</si>
  <si>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</si>
  <si>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</si>
  <si>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</si>
  <si>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</si>
  <si>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</si>
  <si>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</si>
  <si>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</si>
  <si>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</si>
  <si>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</si>
  <si>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</si>
  <si>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</si>
  <si>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</si>
  <si>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</si>
  <si>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</si>
  <si>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</si>
  <si>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</si>
  <si>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</si>
  <si>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</si>
  <si>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</si>
  <si>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</si>
  <si>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</si>
  <si>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</si>
  <si>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</si>
  <si>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</si>
  <si>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</si>
  <si>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</si>
  <si>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</si>
  <si>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</si>
  <si>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</si>
  <si>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</si>
  <si>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</si>
  <si>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</si>
  <si>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</si>
  <si>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</si>
  <si>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</si>
  <si>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</si>
  <si>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</si>
  <si>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</si>
  <si>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</si>
  <si>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</si>
  <si>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</si>
  <si>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</si>
  <si>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</si>
  <si>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</si>
  <si>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</si>
  <si>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</si>
  <si>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</si>
  <si>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</si>
  <si>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</si>
  <si>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</si>
  <si>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</si>
  <si>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</si>
  <si>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</si>
  <si>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</si>
  <si>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</si>
  <si>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</si>
  <si>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</si>
  <si>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</si>
  <si>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</si>
  <si>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</si>
  <si>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</si>
  <si>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</si>
  <si>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</si>
  <si>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</si>
  <si>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</si>
  <si>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</si>
  <si>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</si>
  <si>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</si>
  <si>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</si>
  <si>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</si>
  <si>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</si>
  <si>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</si>
  <si>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</si>
  <si>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</si>
  <si>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</si>
  <si>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</si>
  <si>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</si>
  <si>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</si>
  <si>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</si>
  <si>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</si>
  <si>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</si>
  <si>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</si>
  <si>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</si>
  <si>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</si>
  <si>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</si>
  <si>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</si>
  <si>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</si>
  <si>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</si>
  <si>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</si>
  <si>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</si>
  <si>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</si>
  <si>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</si>
  <si>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</si>
  <si>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</si>
  <si>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</si>
  <si>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</si>
  <si>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</si>
  <si>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</si>
  <si>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</si>
  <si>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</si>
  <si>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</si>
  <si>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</si>
  <si>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</si>
  <si>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</si>
  <si>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</si>
  <si>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</si>
  <si>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</si>
  <si>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</si>
  <si>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</si>
  <si>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</si>
  <si>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</si>
  <si>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</si>
  <si>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</si>
  <si>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</si>
  <si>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</si>
  <si>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</si>
  <si>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</si>
  <si>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</si>
  <si>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</si>
  <si>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</si>
  <si>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</si>
  <si>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</si>
  <si>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</si>
  <si>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</si>
  <si>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</si>
  <si>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</si>
  <si>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</si>
  <si>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</si>
  <si>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</si>
  <si>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</si>
  <si>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</si>
  <si>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</si>
  <si>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</si>
  <si>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</si>
  <si>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</si>
  <si>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</si>
  <si>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</si>
  <si>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</si>
  <si>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</si>
  <si>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</si>
  <si>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</si>
  <si>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</si>
  <si>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</si>
  <si>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</si>
  <si>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</si>
  <si>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</si>
  <si>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</si>
  <si>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</si>
  <si>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</si>
  <si>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</si>
  <si>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</si>
  <si>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</si>
  <si>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</si>
  <si>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</si>
  <si>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</si>
  <si>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</si>
  <si>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</si>
  <si>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</si>
  <si>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</si>
  <si>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</si>
  <si>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</si>
  <si>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</si>
  <si>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</si>
  <si>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</si>
  <si>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</si>
  <si>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</si>
  <si>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</si>
  <si>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</si>
  <si>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</si>
  <si>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</si>
  <si>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</si>
  <si>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</si>
  <si>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</si>
  <si>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</si>
  <si>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</si>
  <si>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</si>
  <si>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</si>
  <si>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</si>
  <si>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</si>
  <si>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</si>
  <si>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</si>
  <si>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</si>
  <si>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</si>
  <si>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</si>
  <si>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</si>
  <si>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</si>
  <si>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</si>
  <si>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</si>
  <si>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</si>
  <si>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</si>
  <si>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</si>
  <si>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</si>
  <si>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</si>
  <si>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</si>
  <si>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</si>
  <si>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</si>
  <si>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</si>
  <si>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</si>
  <si>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</si>
  <si>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</si>
  <si>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</si>
  <si>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</si>
  <si>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</si>
  <si>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</si>
  <si>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</si>
  <si>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</si>
  <si>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</si>
  <si>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</si>
  <si>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</si>
  <si>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</si>
  <si>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</si>
  <si>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</si>
  <si>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</si>
  <si>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</si>
  <si>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</si>
  <si>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</si>
  <si>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</si>
  <si>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</si>
  <si>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</si>
  <si>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</si>
  <si>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</si>
  <si>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</si>
  <si>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</si>
  <si>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</si>
  <si>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</si>
  <si>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</si>
  <si>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</si>
  <si>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</si>
  <si>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</si>
  <si>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</si>
  <si>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</si>
  <si>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</si>
  <si>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</si>
  <si>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</si>
  <si>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</si>
  <si>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</si>
  <si>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</si>
  <si>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</si>
  <si>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</si>
  <si>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</si>
  <si>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</si>
  <si>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</si>
  <si>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</si>
  <si>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</si>
  <si>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</si>
  <si>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</si>
  <si>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</si>
  <si>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</si>
  <si>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</si>
  <si>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</si>
  <si>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</si>
  <si>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</si>
  <si>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</si>
  <si>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</si>
  <si>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</si>
  <si>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</si>
  <si>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</si>
  <si>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</si>
  <si>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</si>
  <si>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</si>
  <si>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</si>
  <si>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</si>
  <si>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</si>
  <si>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</si>
  <si>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</si>
  <si>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</si>
  <si>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</si>
  <si>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</si>
  <si>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</si>
  <si>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</si>
  <si>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</si>
  <si>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</si>
  <si>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</si>
  <si>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</si>
  <si>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</si>
  <si>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</si>
  <si>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</si>
  <si>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</si>
  <si>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</si>
  <si>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</si>
  <si>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</si>
  <si>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</si>
  <si>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</si>
  <si>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</si>
  <si>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</si>
  <si>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</si>
  <si>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</si>
  <si>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</si>
  <si>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</si>
  <si>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</si>
  <si>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</si>
  <si>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</si>
  <si>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</si>
  <si>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</si>
  <si>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</si>
  <si>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</si>
  <si>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</si>
  <si>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</si>
  <si>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</si>
  <si>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</si>
  <si>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</si>
  <si>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</si>
  <si>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</si>
  <si>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</si>
  <si>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</si>
  <si>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</si>
  <si>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</si>
  <si>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</si>
  <si>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</si>
  <si>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</si>
  <si>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</si>
  <si>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</si>
  <si>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</si>
  <si>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</si>
  <si>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</si>
  <si>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</si>
  <si>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</si>
  <si>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</si>
  <si>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</si>
  <si>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</si>
  <si>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</si>
  <si>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</si>
  <si>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</si>
  <si>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</si>
  <si>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</si>
  <si>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</si>
  <si>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</si>
  <si>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</si>
  <si>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</si>
  <si>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</si>
  <si>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</si>
  <si>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</si>
  <si>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</si>
  <si>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</si>
  <si>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</si>
  <si>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</si>
  <si>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</si>
  <si>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</si>
  <si>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</si>
  <si>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</si>
  <si>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</si>
  <si>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</si>
  <si>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</si>
  <si>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</si>
  <si>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</si>
  <si>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</si>
  <si>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</si>
  <si>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</si>
  <si>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</si>
  <si>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</si>
  <si>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</si>
  <si>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</si>
  <si>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</si>
  <si>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</si>
  <si>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</si>
  <si>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</si>
  <si>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</si>
  <si>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</si>
  <si>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</si>
  <si>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</si>
  <si>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</si>
  <si>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</si>
  <si>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</si>
  <si>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</si>
  <si>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</si>
  <si>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</si>
  <si>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</si>
  <si>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</si>
  <si>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</si>
  <si>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</si>
  <si>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</si>
  <si>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</si>
  <si>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</si>
  <si>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</si>
  <si>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</si>
  <si>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</si>
  <si>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</si>
  <si>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</si>
  <si>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</si>
  <si>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</si>
  <si>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</si>
  <si>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</si>
  <si>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</si>
  <si>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</si>
  <si>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</si>
  <si>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</si>
  <si>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</si>
  <si>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</si>
  <si>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</si>
  <si>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</si>
  <si>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</si>
  <si>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</si>
  <si>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</si>
  <si>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</si>
  <si>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</si>
  <si>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</si>
  <si>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</si>
  <si>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</si>
  <si>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</si>
  <si>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</si>
  <si>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</si>
  <si>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</si>
  <si>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</si>
  <si>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</si>
  <si>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</si>
  <si>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</si>
  <si>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</si>
  <si>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</si>
  <si>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</si>
  <si>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</si>
  <si>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</si>
  <si>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</si>
  <si>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</si>
  <si>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</si>
  <si>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</si>
  <si>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</si>
  <si>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</si>
  <si>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</si>
  <si>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</si>
  <si>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</si>
  <si>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</si>
  <si>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</si>
  <si>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</si>
  <si>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</si>
  <si>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</si>
  <si>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</si>
  <si>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</si>
  <si>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</si>
  <si>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</si>
  <si>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</si>
  <si>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</si>
  <si>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</si>
  <si>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</si>
  <si>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</si>
  <si>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</si>
  <si>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</si>
  <si>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</si>
  <si>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</si>
  <si>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</si>
  <si>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</si>
  <si>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</si>
  <si>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</si>
  <si>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</si>
  <si>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</si>
  <si>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</si>
  <si>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</si>
  <si>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</si>
  <si>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</si>
  <si>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</si>
  <si>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</si>
  <si>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</si>
  <si>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</si>
  <si>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</si>
  <si>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</si>
  <si>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</si>
  <si>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</si>
  <si>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</si>
  <si>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</si>
  <si>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</si>
  <si>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</si>
  <si>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</si>
  <si>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</si>
  <si>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</si>
  <si>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</si>
  <si>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</si>
  <si>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</si>
  <si>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</si>
  <si>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</si>
  <si>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</si>
  <si>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</si>
  <si>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</si>
  <si>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</si>
  <si>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</si>
  <si>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</si>
  <si>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</si>
  <si>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</si>
  <si>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</si>
  <si>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</si>
  <si>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</si>
  <si>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</si>
  <si>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</si>
  <si>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</si>
  <si>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</si>
  <si>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</si>
  <si>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</si>
  <si>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</si>
  <si>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</si>
  <si>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</si>
  <si>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</si>
  <si>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</si>
  <si>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</si>
  <si>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</si>
  <si>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</si>
  <si>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</si>
  <si>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</si>
  <si>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</si>
  <si>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</si>
  <si>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</si>
  <si>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</si>
  <si>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</si>
  <si>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</si>
  <si>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</si>
  <si>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</si>
  <si>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</si>
  <si>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</si>
  <si>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</si>
  <si>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</si>
  <si>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</si>
  <si>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</si>
  <si>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</si>
  <si>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</si>
  <si>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</si>
  <si>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</si>
  <si>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</si>
  <si>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</si>
  <si>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</si>
  <si>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</si>
  <si>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</si>
  <si>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</si>
  <si>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</si>
  <si>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</si>
  <si>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</si>
  <si>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</si>
  <si>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</si>
  <si>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</si>
  <si>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</si>
  <si>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</si>
  <si>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</si>
  <si>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</si>
  <si>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</si>
  <si>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</si>
  <si>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</si>
  <si>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</si>
  <si>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</si>
  <si>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</si>
  <si>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</si>
  <si>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</si>
  <si>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</si>
  <si>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</si>
  <si>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</si>
  <si>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</si>
  <si>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</si>
  <si>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</si>
  <si>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</si>
  <si>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</si>
  <si>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</si>
  <si>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</si>
  <si>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</si>
  <si>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</si>
  <si>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</si>
  <si>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</si>
  <si>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</si>
  <si>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</si>
  <si>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</si>
  <si>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</si>
  <si>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</si>
  <si>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</si>
  <si>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</si>
  <si>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</si>
  <si>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</si>
  <si>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</si>
  <si>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</si>
  <si>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</si>
  <si>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</si>
  <si>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</si>
  <si>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</si>
  <si>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</si>
  <si>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</si>
  <si>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</si>
  <si>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</si>
  <si>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</si>
  <si>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</si>
  <si>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</si>
  <si>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</si>
  <si>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</si>
  <si>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</si>
  <si>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</si>
  <si>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</si>
  <si>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</si>
  <si>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</si>
  <si>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</si>
  <si>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</si>
  <si>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</si>
  <si>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</si>
  <si>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</si>
  <si>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</si>
  <si>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</si>
  <si>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</si>
  <si>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</si>
  <si>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</si>
  <si>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</si>
  <si>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</si>
  <si>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</si>
  <si>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</si>
  <si>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</si>
  <si>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</si>
  <si>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</si>
  <si>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</si>
  <si>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</si>
  <si>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</si>
  <si>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</si>
  <si>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</si>
  <si>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</si>
  <si>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</si>
  <si>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</si>
  <si>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</si>
  <si>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</si>
  <si>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</si>
  <si>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</si>
  <si>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</si>
  <si>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</si>
  <si>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</si>
  <si>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</si>
  <si>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</si>
  <si>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</si>
  <si>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</si>
  <si>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</si>
  <si>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</si>
  <si>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</si>
  <si>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</si>
  <si>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</si>
  <si>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</si>
  <si>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</si>
  <si>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</si>
  <si>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</si>
  <si>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</si>
  <si>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</si>
  <si>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</si>
  <si>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</si>
  <si>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</si>
  <si>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</si>
  <si>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</si>
  <si>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</si>
  <si>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</si>
  <si>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</si>
  <si>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</si>
  <si>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</si>
  <si>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</si>
  <si>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</si>
  <si>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</si>
  <si>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</si>
  <si>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</si>
  <si>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</si>
  <si>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</si>
  <si>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</si>
  <si>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</si>
  <si>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</si>
  <si>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</si>
  <si>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</si>
  <si>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</si>
  <si>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</si>
  <si>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</si>
  <si>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</si>
  <si>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</si>
  <si>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</si>
  <si>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</si>
  <si>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</si>
  <si>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</si>
  <si>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</si>
  <si>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</si>
  <si>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</si>
  <si>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</si>
  <si>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</si>
  <si>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</si>
  <si>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</si>
  <si>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</si>
  <si>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</si>
  <si>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</si>
  <si>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</si>
  <si>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</si>
  <si>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</si>
  <si>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</si>
  <si>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</si>
  <si>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</si>
  <si>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</si>
  <si>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</si>
  <si>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</si>
  <si>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</si>
  <si>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</si>
  <si>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</si>
  <si>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</si>
  <si>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</si>
  <si>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</si>
  <si>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</si>
  <si>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</si>
  <si>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</si>
  <si>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</si>
  <si>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</si>
  <si>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</si>
  <si>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</si>
  <si>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</si>
  <si>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</si>
  <si>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</si>
  <si>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</si>
  <si>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</si>
  <si>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</si>
  <si>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</si>
  <si>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</si>
  <si>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</si>
  <si>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</si>
  <si>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</si>
  <si>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</si>
  <si>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</si>
  <si>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</si>
  <si>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</si>
  <si>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</si>
  <si>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</si>
  <si>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</si>
  <si>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</si>
  <si>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</si>
  <si>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</si>
  <si>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</si>
  <si>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</si>
  <si>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</si>
  <si>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</si>
  <si>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</si>
  <si>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</si>
  <si>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</si>
  <si>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</si>
  <si>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</si>
  <si>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</si>
  <si>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</si>
  <si>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</si>
  <si>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</si>
  <si>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</si>
  <si>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</si>
  <si>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</si>
  <si>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</si>
  <si>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</si>
  <si>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</si>
  <si>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</si>
  <si>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</si>
  <si>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</si>
  <si>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</si>
  <si>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</si>
  <si>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</si>
  <si>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</si>
  <si>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</si>
  <si>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</si>
  <si>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</si>
  <si>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</si>
  <si>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</si>
  <si>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</si>
  <si>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</si>
  <si>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</si>
  <si>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</si>
  <si>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</si>
  <si>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</si>
  <si>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</si>
  <si>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</si>
  <si>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</si>
  <si>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</si>
  <si>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</si>
  <si>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</si>
  <si>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</si>
  <si>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</si>
  <si>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</si>
  <si>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</si>
  <si>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</si>
  <si>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</si>
  <si>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</si>
  <si>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</si>
  <si>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</si>
  <si>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</si>
  <si>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</si>
  <si>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</si>
  <si>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</si>
  <si>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</si>
  <si>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</si>
  <si>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</si>
  <si>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</si>
  <si>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</si>
  <si>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</si>
  <si>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</si>
  <si>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</si>
  <si>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</si>
  <si>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</si>
  <si>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</si>
  <si>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</si>
  <si>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</si>
  <si>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</si>
  <si>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</si>
  <si>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</si>
  <si>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</si>
  <si>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</si>
  <si>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</si>
  <si>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</si>
  <si>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</si>
  <si>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</si>
  <si>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</si>
  <si>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</si>
  <si>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</si>
  <si>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</si>
  <si>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</si>
  <si>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</si>
  <si>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</si>
  <si>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</si>
  <si>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</si>
  <si>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</si>
  <si>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</si>
  <si>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</si>
  <si>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</si>
  <si>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</si>
  <si>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</si>
  <si>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</si>
  <si>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</si>
  <si>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</si>
  <si>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</si>
  <si>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</si>
  <si>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</si>
  <si>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</si>
  <si>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</si>
  <si>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</si>
  <si>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</si>
  <si>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</si>
  <si>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</si>
  <si>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</si>
  <si>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</si>
  <si>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</si>
  <si>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</si>
  <si>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</si>
  <si>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</si>
  <si>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</si>
  <si>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</si>
  <si>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</si>
  <si>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</si>
  <si>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</si>
  <si>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</si>
  <si>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</si>
  <si>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</si>
  <si>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</si>
  <si>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</si>
  <si>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</si>
  <si>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</si>
  <si>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</si>
  <si>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</si>
  <si>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</si>
  <si>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</si>
  <si>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</si>
  <si>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</si>
  <si>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</si>
  <si>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</si>
  <si>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</si>
  <si>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</si>
  <si>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</si>
  <si>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</si>
  <si>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</si>
  <si>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</si>
  <si>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</si>
  <si>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</si>
  <si>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</si>
  <si>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</si>
  <si>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</si>
  <si>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</si>
  <si>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</si>
  <si>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</si>
  <si>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</si>
  <si>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</si>
  <si>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</si>
  <si>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</si>
  <si>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</si>
  <si>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</si>
  <si>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</si>
  <si>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</si>
  <si>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</si>
  <si>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</si>
  <si>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</si>
  <si>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</si>
  <si>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</si>
  <si>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</si>
  <si>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</si>
  <si>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</si>
  <si>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</si>
  <si>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</si>
  <si>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</si>
  <si>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</si>
  <si>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</si>
  <si>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</si>
  <si>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</si>
  <si>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</si>
  <si>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</si>
  <si>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</si>
  <si>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</si>
  <si>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</si>
  <si>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</si>
  <si>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</si>
  <si>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</si>
  <si>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</si>
  <si>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</si>
  <si>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</si>
  <si>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</si>
  <si>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</si>
  <si>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</si>
  <si>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</si>
  <si>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</si>
  <si>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</si>
  <si>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</si>
  <si>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</si>
  <si>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</si>
  <si>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</si>
  <si>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</si>
  <si>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</si>
  <si>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</si>
  <si>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</si>
  <si>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</si>
  <si>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</si>
  <si>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</si>
  <si>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</si>
  <si>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</si>
  <si>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</si>
  <si>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</si>
  <si>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</si>
  <si>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</si>
  <si>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</si>
  <si>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</si>
  <si>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</si>
  <si>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</si>
  <si>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</si>
  <si>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</si>
  <si>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</si>
  <si>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</si>
  <si>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</si>
  <si>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</si>
  <si>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</si>
  <si>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</si>
  <si>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</si>
  <si>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</si>
  <si>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</si>
  <si>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</si>
  <si>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</si>
  <si>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</si>
  <si>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</si>
  <si>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</si>
  <si>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</si>
  <si>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</si>
  <si>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</si>
  <si>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</si>
  <si>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</si>
  <si>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</si>
  <si>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</si>
  <si>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</si>
  <si>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</si>
  <si>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</si>
  <si>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</si>
  <si>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</si>
  <si>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</si>
  <si>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</si>
  <si>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</si>
  <si>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</si>
  <si>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</si>
  <si>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</si>
  <si>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</si>
  <si>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</si>
  <si>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</si>
  <si>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</si>
  <si>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</si>
  <si>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</si>
  <si>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</si>
  <si>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</si>
  <si>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</si>
  <si>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</si>
  <si>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</si>
  <si>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</si>
  <si>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</si>
  <si>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</si>
  <si>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</si>
  <si>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</si>
  <si>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</si>
  <si>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</si>
  <si>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</si>
  <si>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</si>
  <si>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</si>
  <si>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</si>
  <si>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</si>
  <si>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</si>
  <si>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</si>
  <si>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</si>
  <si>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</si>
  <si>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</si>
  <si>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</si>
  <si>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</si>
  <si>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</si>
  <si>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</si>
  <si>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</si>
  <si>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</si>
  <si>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</si>
  <si>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</si>
  <si>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</si>
  <si>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</si>
  <si>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</si>
  <si>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</si>
  <si>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</si>
  <si>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</si>
  <si>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</si>
  <si>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</si>
  <si>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</si>
  <si>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</si>
  <si>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</si>
  <si>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</si>
  <si>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</si>
  <si>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</si>
  <si>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</si>
  <si>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</si>
  <si>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</si>
  <si>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</si>
  <si>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</si>
  <si>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</si>
  <si>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</si>
  <si>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</si>
  <si>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</si>
  <si>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</si>
  <si>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</si>
  <si>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</si>
  <si>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</si>
  <si>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</si>
  <si>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</si>
  <si>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</si>
  <si>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</si>
  <si>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</si>
  <si>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</si>
  <si>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</si>
  <si>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</si>
  <si>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</si>
  <si>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</si>
  <si>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</si>
  <si>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</si>
  <si>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</si>
  <si>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</si>
  <si>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</si>
  <si>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</si>
  <si>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</si>
  <si>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</si>
  <si>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</si>
  <si>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</si>
  <si>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</si>
  <si>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</si>
  <si>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</si>
  <si>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</si>
  <si>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</si>
  <si>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</si>
  <si>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</si>
  <si>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</si>
  <si>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</si>
  <si>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</si>
  <si>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</si>
  <si>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</si>
  <si>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</si>
  <si>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</si>
  <si>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</si>
  <si>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</si>
  <si>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</si>
  <si>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</si>
  <si>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</si>
  <si>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</si>
  <si>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</si>
  <si>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</si>
  <si>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</si>
  <si>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</si>
  <si>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</si>
  <si>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</si>
  <si>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</si>
  <si>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</si>
  <si>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</si>
  <si>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</si>
  <si>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</si>
  <si>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</si>
  <si>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</si>
  <si>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</si>
  <si>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</si>
  <si>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</si>
  <si>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</si>
  <si>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</si>
  <si>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</si>
  <si>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</si>
  <si>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</si>
  <si>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</si>
  <si>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</si>
  <si>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</si>
  <si>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</si>
  <si>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</si>
  <si>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</si>
  <si>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</si>
  <si>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</si>
  <si>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</si>
  <si>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</si>
  <si>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</si>
  <si>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</si>
  <si>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</si>
  <si>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</si>
  <si>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</si>
  <si>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</si>
  <si>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</si>
  <si>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</si>
  <si>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</si>
  <si>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</si>
  <si>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</si>
  <si>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</si>
  <si>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</si>
  <si>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</si>
  <si>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</si>
  <si>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</si>
  <si>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</si>
  <si>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</si>
  <si>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</si>
  <si>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</si>
  <si>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</si>
  <si>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</si>
  <si>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</si>
  <si>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</si>
  <si>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</si>
  <si>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</si>
  <si>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</si>
  <si>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</si>
  <si>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</si>
  <si>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</si>
  <si>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</si>
  <si>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</si>
  <si>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</si>
  <si>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</si>
  <si>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</si>
  <si>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</si>
  <si>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</si>
  <si>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</si>
  <si>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</si>
  <si>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</si>
  <si>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</si>
  <si>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</si>
  <si>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</si>
  <si>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</si>
  <si>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</si>
  <si>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</si>
  <si>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</si>
  <si>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</si>
  <si>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</si>
  <si>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</si>
  <si>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</si>
  <si>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</si>
  <si>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</si>
  <si>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</si>
  <si>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</si>
  <si>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</si>
  <si>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</si>
  <si>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</si>
  <si>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</si>
  <si>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</si>
  <si>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</si>
  <si>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</si>
  <si>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</si>
  <si>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</si>
  <si>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</si>
  <si>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</si>
  <si>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</si>
  <si>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</si>
  <si>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</si>
  <si>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</si>
  <si>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</si>
  <si>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</si>
  <si>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</si>
  <si>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</si>
  <si>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</si>
  <si>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</si>
  <si>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</si>
  <si>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</si>
  <si>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</si>
  <si>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</si>
  <si>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</si>
  <si>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</si>
  <si>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</si>
  <si>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</si>
  <si>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</si>
  <si>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</si>
  <si>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</si>
  <si>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</si>
  <si>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</si>
  <si>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</si>
  <si>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</si>
  <si>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</si>
  <si>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</si>
  <si>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</si>
  <si>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</si>
  <si>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</si>
  <si>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</si>
  <si>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</si>
  <si>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</si>
  <si>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</si>
  <si>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</si>
  <si>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</si>
  <si>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</si>
  <si>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</si>
  <si>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</si>
  <si>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</si>
  <si>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</si>
  <si>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</si>
  <si>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</si>
  <si>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</si>
  <si>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</si>
  <si>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</si>
  <si>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</si>
  <si>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</si>
  <si>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</si>
  <si>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</si>
  <si>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</si>
  <si>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</si>
  <si>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</si>
  <si>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</si>
  <si>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</si>
  <si>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</si>
  <si>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</si>
  <si>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</si>
  <si>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</si>
  <si>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</si>
  <si>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</si>
  <si>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</si>
  <si>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</si>
  <si>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</si>
  <si>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</si>
  <si>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</si>
  <si>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</si>
  <si>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</si>
  <si>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</si>
  <si>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</si>
  <si>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</si>
  <si>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</si>
  <si>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</si>
  <si>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</si>
  <si>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</si>
  <si>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</si>
  <si>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</si>
  <si>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</si>
  <si>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</si>
  <si>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</si>
  <si>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</si>
  <si>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</si>
  <si>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</si>
  <si>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</si>
  <si>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</si>
  <si>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</si>
  <si>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</si>
  <si>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</si>
  <si>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</si>
  <si>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</si>
  <si>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</si>
  <si>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</si>
  <si>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</si>
  <si>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</si>
  <si>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</si>
  <si>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</si>
  <si>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</si>
  <si>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</si>
  <si>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</si>
  <si>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</si>
  <si>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</si>
  <si>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</si>
  <si>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</si>
  <si>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</si>
  <si>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</si>
  <si>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</si>
  <si>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</si>
  <si>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</si>
  <si>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</si>
  <si>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</si>
  <si>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</si>
  <si>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</si>
  <si>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</si>
  <si>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</si>
  <si>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</si>
  <si>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</si>
  <si>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</si>
  <si>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</si>
  <si>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</si>
  <si>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</si>
  <si>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</si>
  <si>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</si>
  <si>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</si>
  <si>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</si>
  <si>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</si>
  <si>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</si>
  <si>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</si>
  <si>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</si>
  <si>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</si>
  <si>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</si>
  <si>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</si>
  <si>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</si>
  <si>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</si>
  <si>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</si>
  <si>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</si>
  <si>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</si>
  <si>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</si>
  <si>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</si>
  <si>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</si>
  <si>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</si>
  <si>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</si>
  <si>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</si>
  <si>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</si>
  <si>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</si>
  <si>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</si>
  <si>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</si>
  <si>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</si>
  <si>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</si>
  <si>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</si>
  <si>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</si>
  <si>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</si>
  <si>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</si>
  <si>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</si>
  <si>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</si>
  <si>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</si>
  <si>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</si>
  <si>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</si>
  <si>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</si>
  <si>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</si>
  <si>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</si>
  <si>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</si>
  <si>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</si>
  <si>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</si>
  <si>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</si>
  <si>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</si>
  <si>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</si>
  <si>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</si>
  <si>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</si>
  <si>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</si>
  <si>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</si>
  <si>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</si>
  <si>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</si>
  <si>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</si>
  <si>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</si>
  <si>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</si>
  <si>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</si>
  <si>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</si>
  <si>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</si>
  <si>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</si>
  <si>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</si>
  <si>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</si>
  <si>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</si>
  <si>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</si>
  <si>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</si>
  <si>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</si>
  <si>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</si>
  <si>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</si>
  <si>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</si>
  <si>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</si>
  <si>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</si>
  <si>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</si>
  <si>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</si>
  <si>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</si>
  <si>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</si>
  <si>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</si>
  <si>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</si>
  <si>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</si>
  <si>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</si>
  <si>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</si>
  <si>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</si>
  <si>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</si>
  <si>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</si>
  <si>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</si>
  <si>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</si>
  <si>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</si>
  <si>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</si>
  <si>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</si>
  <si>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</si>
  <si>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</si>
  <si>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</si>
  <si>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</si>
  <si>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</si>
  <si>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</si>
  <si>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</si>
  <si>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</si>
  <si>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</si>
  <si>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</si>
  <si>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</si>
  <si>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</si>
  <si>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</si>
  <si>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</si>
  <si>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</si>
  <si>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</si>
  <si>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</si>
  <si>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</si>
  <si>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</si>
  <si>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</si>
  <si>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</si>
  <si>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</si>
  <si>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</si>
  <si>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</si>
  <si>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</si>
  <si>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</si>
  <si>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</si>
  <si>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</si>
  <si>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</si>
  <si>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</si>
  <si>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</si>
  <si>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</si>
  <si>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</si>
  <si>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</si>
  <si>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</si>
  <si>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</si>
  <si>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</si>
  <si>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</si>
  <si>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</si>
  <si>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</si>
  <si>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</si>
  <si>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</si>
  <si>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</si>
  <si>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</si>
  <si>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</si>
  <si>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</si>
  <si>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</si>
  <si>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</si>
  <si>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</si>
  <si>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</si>
  <si>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</si>
  <si>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</si>
  <si>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</si>
  <si>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</si>
  <si>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</si>
  <si>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</si>
  <si>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</si>
  <si>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</si>
  <si>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</si>
  <si>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</si>
  <si>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</si>
  <si>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</si>
  <si>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</si>
  <si>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</si>
  <si>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</si>
  <si>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</si>
  <si>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</si>
  <si>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</si>
  <si>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</si>
  <si>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</si>
  <si>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</si>
  <si>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</si>
  <si>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</si>
  <si>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</si>
  <si>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</si>
  <si>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</si>
  <si>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</si>
  <si>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</si>
  <si>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</si>
  <si>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</si>
  <si>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</si>
  <si>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</si>
  <si>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</si>
  <si>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</si>
  <si>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</si>
  <si>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</si>
  <si>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</si>
  <si>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</si>
  <si>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</si>
  <si>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</si>
  <si>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</si>
  <si>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</si>
  <si>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</si>
  <si>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</si>
  <si>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</si>
  <si>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</si>
  <si>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</si>
  <si>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</si>
  <si>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</si>
  <si>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</si>
  <si>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</si>
  <si>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</si>
  <si>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</si>
  <si>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</si>
  <si>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</si>
  <si>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</si>
  <si>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</si>
  <si>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</si>
  <si>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</si>
  <si>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</si>
  <si>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</si>
  <si>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</si>
  <si>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</si>
  <si>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</si>
  <si>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</si>
  <si>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</si>
  <si>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</si>
  <si>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</si>
  <si>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</si>
  <si>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</si>
  <si>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</si>
  <si>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</si>
  <si>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</si>
  <si>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</si>
  <si>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</si>
  <si>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</si>
  <si>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</si>
  <si>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</si>
  <si>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</si>
  <si>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</si>
  <si>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</si>
  <si>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</si>
  <si>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</si>
  <si>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</si>
  <si>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</si>
  <si>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</si>
  <si>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</si>
  <si>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</si>
  <si>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</si>
  <si>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</si>
  <si>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</si>
  <si>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</si>
  <si>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</si>
  <si>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</si>
  <si>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</si>
  <si>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</si>
  <si>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</si>
  <si>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</si>
  <si>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</si>
  <si>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</si>
  <si>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</si>
  <si>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</si>
  <si>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</si>
  <si>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</si>
  <si>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</si>
  <si>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</si>
  <si>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</si>
  <si>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</si>
  <si>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</si>
  <si>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</si>
  <si>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</si>
  <si>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</si>
  <si>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</si>
  <si>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</si>
  <si>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</si>
  <si>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</si>
  <si>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</si>
  <si>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</si>
  <si>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</si>
  <si>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</si>
  <si>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</si>
  <si>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</si>
  <si>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</si>
  <si>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</si>
  <si>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</si>
  <si>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</si>
  <si>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</si>
  <si>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</si>
  <si>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</si>
  <si>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</si>
  <si>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</si>
  <si>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</si>
  <si>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</si>
  <si>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</si>
  <si>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</si>
  <si>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</si>
  <si>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</si>
  <si>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</si>
  <si>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</si>
  <si>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</si>
  <si>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</si>
  <si>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</si>
  <si>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</si>
  <si>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</si>
  <si>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</si>
  <si>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</si>
  <si>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</si>
  <si>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</si>
  <si>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</si>
  <si>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</si>
  <si>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</si>
  <si>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</si>
  <si>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</si>
  <si>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</si>
  <si>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</si>
  <si>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</si>
  <si>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</si>
  <si>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</si>
  <si>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</si>
  <si>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</si>
  <si>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</si>
  <si>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</si>
  <si>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</si>
  <si>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</si>
  <si>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</si>
  <si>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</si>
  <si>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</si>
  <si>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</si>
  <si>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</si>
  <si>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</si>
  <si>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</si>
  <si>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</si>
  <si>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</si>
  <si>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</si>
  <si>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</si>
  <si>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</si>
  <si>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</si>
  <si>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</si>
  <si>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</si>
  <si>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</si>
  <si>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</si>
  <si>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</si>
  <si>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</si>
  <si>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</si>
  <si>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</si>
  <si>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</si>
  <si>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</si>
  <si>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</si>
  <si>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</si>
  <si>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</si>
  <si>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</si>
  <si>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</si>
  <si>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</si>
  <si>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</si>
  <si>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</si>
  <si>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</si>
  <si>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</si>
  <si>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</si>
  <si>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</si>
  <si>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</si>
  <si>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</si>
  <si>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</si>
  <si>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</si>
  <si>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</si>
  <si>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</si>
  <si>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</si>
  <si>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</si>
  <si>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</si>
  <si>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</si>
  <si>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</si>
  <si>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</si>
  <si>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</si>
  <si>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</si>
  <si>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</si>
  <si>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</si>
  <si>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</si>
  <si>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</si>
  <si>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</si>
  <si>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</si>
  <si>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</si>
  <si>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</si>
  <si>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</si>
  <si>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</si>
  <si>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</si>
  <si>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</si>
  <si>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</si>
  <si>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</si>
  <si>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</si>
  <si>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</si>
  <si>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</si>
  <si>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</si>
  <si>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</si>
  <si>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</si>
  <si>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</si>
  <si>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</si>
  <si>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</si>
  <si>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</si>
  <si>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</si>
  <si>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</si>
  <si>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</si>
  <si>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</si>
  <si>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</si>
  <si>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</si>
  <si>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</si>
  <si>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</si>
  <si>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</si>
  <si>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</si>
  <si>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</si>
  <si>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</si>
  <si>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</si>
  <si>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</si>
  <si>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</si>
  <si>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</si>
  <si>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</si>
  <si>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</si>
  <si>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</si>
  <si>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</si>
  <si>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</si>
  <si>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</si>
  <si>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</si>
  <si>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</si>
  <si>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</si>
  <si>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</si>
  <si>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</si>
  <si>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</si>
  <si>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</si>
  <si>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</si>
  <si>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</si>
  <si>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</si>
  <si>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</si>
  <si>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</si>
  <si>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</si>
  <si>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</si>
  <si>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</si>
  <si>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</si>
  <si>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</si>
  <si>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</si>
  <si>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</si>
  <si>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</si>
  <si>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</si>
  <si>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</si>
  <si>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</si>
  <si>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</si>
  <si>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</si>
  <si>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</si>
  <si>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</si>
  <si>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</si>
  <si>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</si>
  <si>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</si>
  <si>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</si>
  <si>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</si>
  <si>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</si>
  <si>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</si>
  <si>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</si>
  <si>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</si>
  <si>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</si>
  <si>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</si>
  <si>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</si>
  <si>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</si>
  <si>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</si>
  <si>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</si>
  <si>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</si>
  <si>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</si>
  <si>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</si>
  <si>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</si>
  <si>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</si>
  <si>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</si>
  <si>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</si>
  <si>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</si>
  <si>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</si>
  <si>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</si>
  <si>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</si>
  <si>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</si>
  <si>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</si>
  <si>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</si>
  <si>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</si>
  <si>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</si>
  <si>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</si>
  <si>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</si>
  <si>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</si>
  <si>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</si>
  <si>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</si>
  <si>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</si>
  <si>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</si>
  <si>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</si>
  <si>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</si>
  <si>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</si>
  <si>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</si>
  <si>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</si>
  <si>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</si>
  <si>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</si>
  <si>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</si>
  <si>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</si>
  <si>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</si>
  <si>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</si>
  <si>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</si>
  <si>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</si>
  <si>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</si>
  <si>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</si>
  <si>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</si>
  <si>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</si>
  <si>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</si>
  <si>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</si>
  <si>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</si>
  <si>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</si>
  <si>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</si>
  <si>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</si>
  <si>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</si>
  <si>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</si>
  <si>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</si>
  <si>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</si>
  <si>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</si>
  <si>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</si>
  <si>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</si>
  <si>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</si>
  <si>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</si>
  <si>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</si>
  <si>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</si>
  <si>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</si>
  <si>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</si>
  <si>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</si>
  <si>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</si>
  <si>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</si>
  <si>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</si>
  <si>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</si>
  <si>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</si>
  <si>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</si>
  <si>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</si>
  <si>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</si>
  <si>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</si>
  <si>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</si>
  <si>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</si>
  <si>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</si>
  <si>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</si>
  <si>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</si>
  <si>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</si>
  <si>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</si>
  <si>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</si>
  <si>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</si>
  <si>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</si>
  <si>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</si>
  <si>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</si>
  <si>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</si>
  <si>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</si>
  <si>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</si>
  <si>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</si>
  <si>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</si>
  <si>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</si>
  <si>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</si>
  <si>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</si>
  <si>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</si>
  <si>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</si>
  <si>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</si>
  <si>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</si>
  <si>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</si>
  <si>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</si>
  <si>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</si>
  <si>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</si>
  <si>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</si>
  <si>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</si>
  <si>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</si>
  <si>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</si>
  <si>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</si>
  <si>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</si>
  <si>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</si>
  <si>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</si>
  <si>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</si>
  <si>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</si>
  <si>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</si>
  <si>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</si>
  <si>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</si>
  <si>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</si>
  <si>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</si>
  <si>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</si>
  <si>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</si>
  <si>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</si>
  <si>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</si>
  <si>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</si>
  <si>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</si>
  <si>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</si>
  <si>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</si>
  <si>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</si>
  <si>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</si>
  <si>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</si>
  <si>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</si>
  <si>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</si>
  <si>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</si>
  <si>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</si>
  <si>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</si>
  <si>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</si>
  <si>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</si>
  <si>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</si>
  <si>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</si>
  <si>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</si>
  <si>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</si>
  <si>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</si>
  <si>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</si>
  <si>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</si>
  <si>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</si>
  <si>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</si>
  <si>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</si>
  <si>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</si>
  <si>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</si>
  <si>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</si>
  <si>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</si>
  <si>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</si>
  <si>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</si>
  <si>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</si>
  <si>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</si>
  <si>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</si>
  <si>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</si>
  <si>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</si>
  <si>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</si>
  <si>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</si>
  <si>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</si>
  <si>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</si>
  <si>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</si>
  <si>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</si>
  <si>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</si>
  <si>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</si>
  <si>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</si>
  <si>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</si>
  <si>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</si>
  <si>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</si>
  <si>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</si>
  <si>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</si>
  <si>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</si>
  <si>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</si>
  <si>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</si>
  <si>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</si>
  <si>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</si>
  <si>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</si>
  <si>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</si>
  <si>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</si>
  <si>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</si>
  <si>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</si>
  <si>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</si>
  <si>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</si>
  <si>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</si>
  <si>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</si>
  <si>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</si>
  <si>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</si>
  <si>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</si>
  <si>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</si>
  <si>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</si>
  <si>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</si>
  <si>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</si>
  <si>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</si>
  <si>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</si>
  <si>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</si>
  <si>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</si>
  <si>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</si>
  <si>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</si>
  <si>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</si>
  <si>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</si>
  <si>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</si>
  <si>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</si>
  <si>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</si>
  <si>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</si>
  <si>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</si>
  <si>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</si>
  <si>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</si>
  <si>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</si>
  <si>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</si>
  <si>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</si>
  <si>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</si>
  <si>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</si>
  <si>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</si>
  <si>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</si>
  <si>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</si>
  <si>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</si>
  <si>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</si>
  <si>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</si>
  <si>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</si>
  <si>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</si>
  <si>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</si>
  <si>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</si>
  <si>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</si>
  <si>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</si>
  <si>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</si>
  <si>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</si>
  <si>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</si>
  <si>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</si>
  <si>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</si>
  <si>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</si>
  <si>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</si>
  <si>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</si>
  <si>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</si>
  <si>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</si>
  <si>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</si>
  <si>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</si>
  <si>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</si>
  <si>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</si>
  <si>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</si>
  <si>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</si>
  <si>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</si>
  <si>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</si>
  <si>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</si>
  <si>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</si>
  <si>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</si>
  <si>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</si>
  <si>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</si>
  <si>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</si>
  <si>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</si>
  <si>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</si>
  <si>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</si>
  <si>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</si>
  <si>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</si>
  <si>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</si>
  <si>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</si>
  <si>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</si>
  <si>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</si>
  <si>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</si>
  <si>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</si>
  <si>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</si>
  <si>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</si>
  <si>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</si>
  <si>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</si>
  <si>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</si>
  <si>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</si>
  <si>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</si>
  <si>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</si>
  <si>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</si>
  <si>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</si>
  <si>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</si>
  <si>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</si>
  <si>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</si>
  <si>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</si>
  <si>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</si>
  <si>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</si>
  <si>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</si>
  <si>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</si>
  <si>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</si>
  <si>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</si>
  <si>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</si>
  <si>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</si>
  <si>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</si>
  <si>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</si>
  <si>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</si>
  <si>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</si>
  <si>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</si>
  <si>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</si>
  <si>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</si>
  <si>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</si>
  <si>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</si>
  <si>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</si>
  <si>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</si>
  <si>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</si>
  <si>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</si>
  <si>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</si>
  <si>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</si>
  <si>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</si>
  <si>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</si>
  <si>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</si>
  <si>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</si>
  <si>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</si>
  <si>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</si>
  <si>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</si>
  <si>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</si>
  <si>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</si>
  <si>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</si>
  <si>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</si>
  <si>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</si>
  <si>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</si>
  <si>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</si>
  <si>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</si>
  <si>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</si>
  <si>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</si>
  <si>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</si>
  <si>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</si>
  <si>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</si>
  <si>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</si>
  <si>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</si>
  <si>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</si>
  <si>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</si>
  <si>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</si>
  <si>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</si>
  <si>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</si>
  <si>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</si>
  <si>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</si>
  <si>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</si>
  <si>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</si>
  <si>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</si>
  <si>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</si>
  <si>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</si>
  <si>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</si>
  <si>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</si>
  <si>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</si>
  <si>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</si>
  <si>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</si>
  <si>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</si>
  <si>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</si>
  <si>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</si>
  <si>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</si>
  <si>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</si>
  <si>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</si>
  <si>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</si>
  <si>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</si>
  <si>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</si>
  <si>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</si>
  <si>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</si>
  <si>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</si>
  <si>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</si>
  <si>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</si>
  <si>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</si>
  <si>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</si>
  <si>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</si>
  <si>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</si>
  <si>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</si>
  <si>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</si>
  <si>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</si>
  <si>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</si>
  <si>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</si>
  <si>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</si>
  <si>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</si>
  <si>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</si>
  <si>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</si>
  <si>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</si>
  <si>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</si>
  <si>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</si>
  <si>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</si>
  <si>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</si>
  <si>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</si>
  <si>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</si>
  <si>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</si>
  <si>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</si>
  <si>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</si>
  <si>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</si>
  <si>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</si>
  <si>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</si>
  <si>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</si>
  <si>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</si>
  <si>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</si>
  <si>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</si>
  <si>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</si>
  <si>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</si>
  <si>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</si>
  <si>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</si>
  <si>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</si>
  <si>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</si>
  <si>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</si>
  <si>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</si>
  <si>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</si>
  <si>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</si>
  <si>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</si>
  <si>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</si>
  <si>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</si>
  <si>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</si>
  <si>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</si>
  <si>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</si>
  <si>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</si>
  <si>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</si>
  <si>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</si>
  <si>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</si>
  <si>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</si>
  <si>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</si>
  <si>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</si>
  <si>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</si>
  <si>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</si>
  <si>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</si>
  <si>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</si>
  <si>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</si>
  <si>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</si>
  <si>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</si>
  <si>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</si>
  <si>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</si>
  <si>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</si>
  <si>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</si>
  <si>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</si>
  <si>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</si>
  <si>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</si>
  <si>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</si>
  <si>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</si>
  <si>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</si>
  <si>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</si>
  <si>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</si>
  <si>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</si>
  <si>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</si>
  <si>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</si>
  <si>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</si>
  <si>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</si>
  <si>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</si>
  <si>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</si>
  <si>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</si>
  <si>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</si>
  <si>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</si>
  <si>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</si>
  <si>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</si>
  <si>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</si>
  <si>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</si>
  <si>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</si>
  <si>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</si>
  <si>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</si>
  <si>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</si>
  <si>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</si>
  <si>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</si>
  <si>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</si>
  <si>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</si>
  <si>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</si>
  <si>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</si>
  <si>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</si>
  <si>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</si>
  <si>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</si>
  <si>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</si>
  <si>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</si>
  <si>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</si>
  <si>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</si>
  <si>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</si>
  <si>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</si>
  <si>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</si>
  <si>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</si>
  <si>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</si>
  <si>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</si>
  <si>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</si>
  <si>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</si>
  <si>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</si>
  <si>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</si>
  <si>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</si>
  <si>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</si>
  <si>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</si>
  <si>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</si>
  <si>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</si>
  <si>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</si>
  <si>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</si>
  <si>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</si>
  <si>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</si>
  <si>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</si>
  <si>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</si>
  <si>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</si>
  <si>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</si>
  <si>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</si>
  <si>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</si>
  <si>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</si>
  <si>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</si>
  <si>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</si>
  <si>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</si>
  <si>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</si>
  <si>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</si>
  <si>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</si>
  <si>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</si>
  <si>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</si>
  <si>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</si>
  <si>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</si>
  <si>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</si>
  <si>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</si>
  <si>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</si>
  <si>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</si>
  <si>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</si>
  <si>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</si>
  <si>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</si>
  <si>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</si>
  <si>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</si>
  <si>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</si>
  <si>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</si>
  <si>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</si>
  <si>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</si>
  <si>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</si>
  <si>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</si>
  <si>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</si>
  <si>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</si>
  <si>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</si>
  <si>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</si>
  <si>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</si>
  <si>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</si>
  <si>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</si>
  <si>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</si>
  <si>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</si>
  <si>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</si>
  <si>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</si>
  <si>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</si>
  <si>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</si>
  <si>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</si>
  <si>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</si>
  <si>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</si>
  <si>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</si>
  <si>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</si>
  <si>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</si>
  <si>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</si>
  <si>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</si>
  <si>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</si>
  <si>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</si>
  <si>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</si>
  <si>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</si>
  <si>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</si>
  <si>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</si>
  <si>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</si>
  <si>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</si>
  <si>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</si>
  <si>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</si>
  <si>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</si>
  <si>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</si>
  <si>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</si>
  <si>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</si>
  <si>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</si>
  <si>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</si>
  <si>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</si>
  <si>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</si>
  <si>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</si>
  <si>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</si>
  <si>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</si>
  <si>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</si>
  <si>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</si>
  <si>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</si>
  <si>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</si>
  <si>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</si>
  <si>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</si>
  <si>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</si>
  <si>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</si>
  <si>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</si>
  <si>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</si>
  <si>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</si>
  <si>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</si>
  <si>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</si>
  <si>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</si>
  <si>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</si>
  <si>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</si>
  <si>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</si>
  <si>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</si>
  <si>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</si>
  <si>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</si>
  <si>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</si>
  <si>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</si>
  <si>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</si>
  <si>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</si>
  <si>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</si>
  <si>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</si>
  <si>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</si>
  <si>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</si>
  <si>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</si>
  <si>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</si>
  <si>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</si>
  <si>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</si>
  <si>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</si>
  <si>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</si>
  <si>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</si>
  <si>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</si>
  <si>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</si>
  <si>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</si>
  <si>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</si>
  <si>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</si>
  <si>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</si>
  <si>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</si>
  <si>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</si>
  <si>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</si>
  <si>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</si>
  <si>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</si>
  <si>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</si>
  <si>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</si>
  <si>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</si>
  <si>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</si>
  <si>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</si>
  <si>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</si>
  <si>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</si>
  <si>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</si>
  <si>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</si>
  <si>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</si>
  <si>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</si>
  <si>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</si>
  <si>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</si>
  <si>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</si>
  <si>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</si>
  <si>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</si>
  <si>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</si>
  <si>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</si>
  <si>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</si>
  <si>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</si>
  <si>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</si>
  <si>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</si>
  <si>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</si>
  <si>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</si>
  <si>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</si>
  <si>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</si>
  <si>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</si>
  <si>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</si>
  <si>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</si>
  <si>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</si>
  <si>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</si>
  <si>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</si>
  <si>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</si>
  <si>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</si>
  <si>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</si>
  <si>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</si>
  <si>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</si>
  <si>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</si>
  <si>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</si>
  <si>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</si>
  <si>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</si>
  <si>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</si>
  <si>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</si>
  <si>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</si>
  <si>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</si>
  <si>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</si>
  <si>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</si>
  <si>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</si>
  <si>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</si>
  <si>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</si>
  <si>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</si>
  <si>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</si>
  <si>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</si>
  <si>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</si>
  <si>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</si>
  <si>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</si>
  <si>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</si>
  <si>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</si>
  <si>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</si>
  <si>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</si>
  <si>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</si>
  <si>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</si>
  <si>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</si>
  <si>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</si>
  <si>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</si>
  <si>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</si>
  <si>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</si>
  <si>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</si>
  <si>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</si>
  <si>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</si>
  <si>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</si>
  <si>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</si>
  <si>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</si>
  <si>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</si>
  <si>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</si>
  <si>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</si>
  <si>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</si>
  <si>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</si>
  <si>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</si>
  <si>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</si>
  <si>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</si>
  <si>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</si>
  <si>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</si>
  <si>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</si>
  <si>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</si>
  <si>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</si>
  <si>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</si>
  <si>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</si>
  <si>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</si>
  <si>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</si>
  <si>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</si>
  <si>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</si>
  <si>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</si>
  <si>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</si>
  <si>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</si>
  <si>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</si>
  <si>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</si>
  <si>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</si>
  <si>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</si>
  <si>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</si>
  <si>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</si>
  <si>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</si>
  <si>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</si>
  <si>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</si>
  <si>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</si>
  <si>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</si>
  <si>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</si>
  <si>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</si>
  <si>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</si>
  <si>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</si>
  <si>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</si>
  <si>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</si>
  <si>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</si>
  <si>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</si>
  <si>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</si>
  <si>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</si>
  <si>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</si>
  <si>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</si>
  <si>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</si>
  <si>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</si>
  <si>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</si>
  <si>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</si>
  <si>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</si>
  <si>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</si>
  <si>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</si>
  <si>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</si>
  <si>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</si>
  <si>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</si>
  <si>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</si>
  <si>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</si>
  <si>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</si>
  <si>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</si>
  <si>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</si>
  <si>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</si>
  <si>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</si>
  <si>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</si>
  <si>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</si>
  <si>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</si>
  <si>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</si>
  <si>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</si>
  <si>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</si>
  <si>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</si>
  <si>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</si>
  <si>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</si>
  <si>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</si>
  <si>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</si>
  <si>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</si>
  <si>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</si>
  <si>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</si>
  <si>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</si>
  <si>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</si>
  <si>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</si>
  <si>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</si>
  <si>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</si>
  <si>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</si>
  <si>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</si>
  <si>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</si>
  <si>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</si>
  <si>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</si>
  <si>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</si>
  <si>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</si>
  <si>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</si>
  <si>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</si>
  <si>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</si>
  <si>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</si>
  <si>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</si>
  <si>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</si>
  <si>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</si>
  <si>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</si>
  <si>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</si>
  <si>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</si>
  <si>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</si>
  <si>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</si>
  <si>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</si>
  <si>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</si>
  <si>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</si>
  <si>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</si>
  <si>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</si>
  <si>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</si>
  <si>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</si>
  <si>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</si>
  <si>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</si>
  <si>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</si>
  <si>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</si>
  <si>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</si>
  <si>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</si>
  <si>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</si>
  <si>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</si>
  <si>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</si>
  <si>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</si>
  <si>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</si>
  <si>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</si>
  <si>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</si>
  <si>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</si>
  <si>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</si>
  <si>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</si>
  <si>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</si>
  <si>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</si>
  <si>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</si>
  <si>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</si>
  <si>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</si>
  <si>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</si>
  <si>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</si>
  <si>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</si>
  <si>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</si>
  <si>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</si>
  <si>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</si>
  <si>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</si>
  <si>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</si>
  <si>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</si>
  <si>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</si>
  <si>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</si>
  <si>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</si>
  <si>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</si>
  <si>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</si>
  <si>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</si>
  <si>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</si>
  <si>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</si>
  <si>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</si>
  <si>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</si>
  <si>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</si>
  <si>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</si>
  <si>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</si>
  <si>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</si>
  <si>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</si>
  <si>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</si>
  <si>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</si>
  <si>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</si>
  <si>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</si>
  <si>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</si>
  <si>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</si>
  <si>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</si>
  <si>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</si>
  <si>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</si>
  <si>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</si>
  <si>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</si>
  <si>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</si>
  <si>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</si>
  <si>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</si>
  <si>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</si>
  <si>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</si>
  <si>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</si>
  <si>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</si>
  <si>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</si>
  <si>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</si>
  <si>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</si>
  <si>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</si>
  <si>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</si>
  <si>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</si>
  <si>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</si>
  <si>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</si>
  <si>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</si>
  <si>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</si>
  <si>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</si>
  <si>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</si>
  <si>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</si>
  <si>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</si>
  <si>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</si>
  <si>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</si>
  <si>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</si>
  <si>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</si>
  <si>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</si>
  <si>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</si>
  <si>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</si>
  <si>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</si>
  <si>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</si>
  <si>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</si>
  <si>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</si>
  <si>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</si>
  <si>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</si>
  <si>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</si>
  <si>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</si>
  <si>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</si>
  <si>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</si>
  <si>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</si>
  <si>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</si>
  <si>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</si>
  <si>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</si>
  <si>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</si>
  <si>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</si>
  <si>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</si>
  <si>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</si>
  <si>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</si>
  <si>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</si>
  <si>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</si>
  <si>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</si>
  <si>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</si>
  <si>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</si>
  <si>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</si>
  <si>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</si>
  <si>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</si>
  <si>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</si>
  <si>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</si>
  <si>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</si>
  <si>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</si>
  <si>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</si>
  <si>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</si>
  <si>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</si>
  <si>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</si>
  <si>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</si>
  <si>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</si>
  <si>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</si>
  <si>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</si>
  <si>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</si>
  <si>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</si>
  <si>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</si>
  <si>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</si>
  <si>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</si>
  <si>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</si>
  <si>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</si>
  <si>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</si>
  <si>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</si>
  <si>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</si>
  <si>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</si>
  <si>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</si>
  <si>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</si>
  <si>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</si>
  <si>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</si>
  <si>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</si>
  <si>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</si>
  <si>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</si>
  <si>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</si>
  <si>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</si>
  <si>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</si>
  <si>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</si>
  <si>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</si>
  <si>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</si>
  <si>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</si>
  <si>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</si>
  <si>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</si>
  <si>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</si>
  <si>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</si>
  <si>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</si>
  <si>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</si>
  <si>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</si>
  <si>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</si>
  <si>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</si>
  <si>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</si>
  <si>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</si>
  <si>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</si>
  <si>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</si>
  <si>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</si>
  <si>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</si>
  <si>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</si>
  <si>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</si>
  <si>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</si>
  <si>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</si>
  <si>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</si>
  <si>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</si>
  <si>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</si>
  <si>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</si>
  <si>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</si>
  <si>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</si>
  <si>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</si>
  <si>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</si>
  <si>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</si>
  <si>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</si>
  <si>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</si>
  <si>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</si>
  <si>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</si>
  <si>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</si>
  <si>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</si>
  <si>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</si>
  <si>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</si>
  <si>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</si>
  <si>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</si>
  <si>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</si>
  <si>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</si>
  <si>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</si>
  <si>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</si>
  <si>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</si>
  <si>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</si>
  <si>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</si>
  <si>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</si>
  <si>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</si>
  <si>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</si>
  <si>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</si>
  <si>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</si>
  <si>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</si>
  <si>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</si>
  <si>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</si>
  <si>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</si>
  <si>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</si>
  <si>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</si>
  <si>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</si>
  <si>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</si>
  <si>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</si>
  <si>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</si>
  <si>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</si>
  <si>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</si>
  <si>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</si>
  <si>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</si>
  <si>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</si>
  <si>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</si>
  <si>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</si>
  <si>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</si>
  <si>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</si>
  <si>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</si>
  <si>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</si>
  <si>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</si>
  <si>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</si>
  <si>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</si>
  <si>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</si>
  <si>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</si>
  <si>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</si>
  <si>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</si>
  <si>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</si>
  <si>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</si>
  <si>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</si>
  <si>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</si>
  <si>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</si>
  <si>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</si>
  <si>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</si>
  <si>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</si>
  <si>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</si>
  <si>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</si>
  <si>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</si>
  <si>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</si>
  <si>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</si>
  <si>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</si>
  <si>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</si>
  <si>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</si>
  <si>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</si>
  <si>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</si>
  <si>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</si>
  <si>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</si>
  <si>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</si>
  <si>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</si>
  <si>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</si>
  <si>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</si>
  <si>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</si>
  <si>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</si>
  <si>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</si>
  <si>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</si>
  <si>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</si>
  <si>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</si>
  <si>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</si>
  <si>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</si>
  <si>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</si>
  <si>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</si>
  <si>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</si>
  <si>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</si>
  <si>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</si>
  <si>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</si>
  <si>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</si>
  <si>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</si>
  <si>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</si>
  <si>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</si>
  <si>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</si>
  <si>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</si>
  <si>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</si>
  <si>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</si>
  <si>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</si>
  <si>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</si>
  <si>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</si>
  <si>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</si>
  <si>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</si>
  <si>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</si>
  <si>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</si>
  <si>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</si>
  <si>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</si>
  <si>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</si>
  <si>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</si>
  <si>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</si>
  <si>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</si>
  <si>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</si>
  <si>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</si>
  <si>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</si>
  <si>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</si>
  <si>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</si>
  <si>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</si>
  <si>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</si>
  <si>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</si>
  <si>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</si>
  <si>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</si>
  <si>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</si>
  <si>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</si>
  <si>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</si>
  <si>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</si>
  <si>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</si>
  <si>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</si>
  <si>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</si>
  <si>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</si>
  <si>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</si>
  <si>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</si>
  <si>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</si>
  <si>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</si>
  <si>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</si>
  <si>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</si>
  <si>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</si>
  <si>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</si>
  <si>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</si>
  <si>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</si>
  <si>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</si>
  <si>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</si>
  <si>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</si>
  <si>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</si>
  <si>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</si>
  <si>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</si>
  <si>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</si>
  <si>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</si>
  <si>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</si>
  <si>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</si>
  <si>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</si>
  <si>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</si>
  <si>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</si>
  <si>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</si>
  <si>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</si>
  <si>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</si>
  <si>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</si>
  <si>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</si>
  <si>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</si>
  <si>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</si>
  <si>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</si>
  <si>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</si>
  <si>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</si>
  <si>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</si>
  <si>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</si>
  <si>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</si>
  <si>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</si>
  <si>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</si>
  <si>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</si>
  <si>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</si>
  <si>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</si>
  <si>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</si>
  <si>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</si>
  <si>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</si>
  <si>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</si>
  <si>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</si>
  <si>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</si>
  <si>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</si>
  <si>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</si>
  <si>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</si>
  <si>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</si>
  <si>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</si>
  <si>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</si>
  <si>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</si>
  <si>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</si>
  <si>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</si>
  <si>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</si>
  <si>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</si>
  <si>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</si>
  <si>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</si>
  <si>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</si>
  <si>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</si>
  <si>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</si>
  <si>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</si>
  <si>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</si>
  <si>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</si>
  <si>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</si>
  <si>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</si>
  <si>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</si>
  <si>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</si>
  <si>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</si>
  <si>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</si>
  <si>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</si>
  <si>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</si>
  <si>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</si>
  <si>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</si>
  <si>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</si>
  <si>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</si>
  <si>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</si>
  <si>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</si>
  <si>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</si>
  <si>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</si>
  <si>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</si>
  <si>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</si>
  <si>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</si>
  <si>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</si>
  <si>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</si>
  <si>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</si>
  <si>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</si>
  <si>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</si>
  <si>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</si>
  <si>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</si>
  <si>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</si>
  <si>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</si>
  <si>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</si>
  <si>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</si>
  <si>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</si>
  <si>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</si>
  <si>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</si>
  <si>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</si>
  <si>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</si>
  <si>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</si>
  <si>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</si>
  <si>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</si>
  <si>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</si>
  <si>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</si>
  <si>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</si>
  <si>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</si>
  <si>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</si>
  <si>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</si>
  <si>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</si>
  <si>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</si>
  <si>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</si>
  <si>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</si>
  <si>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</si>
  <si>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</si>
  <si>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</si>
  <si>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</si>
  <si>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</si>
  <si>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</si>
  <si>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</si>
  <si>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</si>
  <si>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</si>
  <si>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</si>
  <si>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</si>
  <si>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</si>
  <si>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</si>
  <si>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</si>
  <si>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</si>
  <si>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</si>
  <si>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</si>
  <si>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</si>
  <si>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</si>
  <si>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</si>
  <si>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</si>
  <si>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</si>
  <si>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</si>
  <si>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</si>
  <si>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</si>
  <si>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</si>
  <si>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</si>
  <si>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</si>
  <si>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</si>
  <si>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</si>
  <si>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</si>
  <si>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</si>
  <si>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</si>
  <si>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</si>
  <si>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</si>
  <si>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</si>
  <si>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</si>
  <si>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</si>
  <si>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</si>
  <si>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</si>
  <si>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</si>
  <si>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</si>
  <si>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</si>
  <si>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</si>
  <si>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</si>
  <si>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</si>
  <si>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</si>
  <si>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</si>
  <si>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</si>
  <si>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</si>
  <si>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</si>
  <si>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</si>
  <si>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</si>
  <si>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</si>
  <si>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</si>
  <si>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</si>
  <si>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</si>
  <si>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</si>
  <si>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</si>
  <si>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</si>
  <si>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</si>
  <si>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</si>
  <si>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</si>
  <si>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</si>
  <si>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</si>
  <si>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</si>
  <si>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</si>
  <si>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</si>
  <si>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</si>
  <si>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</si>
  <si>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</si>
  <si>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</si>
  <si>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</si>
  <si>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</si>
  <si>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</si>
  <si>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</si>
  <si>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</si>
  <si>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</si>
  <si>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</si>
  <si>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</si>
  <si>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</si>
  <si>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</si>
  <si>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</si>
  <si>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</si>
  <si>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</si>
  <si>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</si>
  <si>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</si>
  <si>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</si>
  <si>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</si>
  <si>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</si>
  <si>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</si>
  <si>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</si>
  <si>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</si>
  <si>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</si>
  <si>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</si>
  <si>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</si>
  <si>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</si>
  <si>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</si>
  <si>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</si>
  <si>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</si>
  <si>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</si>
  <si>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</si>
  <si>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</si>
  <si>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</si>
  <si>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</si>
  <si>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</si>
  <si>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</si>
  <si>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</si>
  <si>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</si>
  <si>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</si>
  <si>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</si>
  <si>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</si>
  <si>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</si>
  <si>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</si>
  <si>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</si>
  <si>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</si>
  <si>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</si>
  <si>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</si>
  <si>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</si>
  <si>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</si>
  <si>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</si>
  <si>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</si>
  <si>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</si>
  <si>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</si>
  <si>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</si>
  <si>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</si>
  <si>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</si>
  <si>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</si>
  <si>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</si>
  <si>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</si>
  <si>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</si>
  <si>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</si>
  <si>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</si>
  <si>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</si>
  <si>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</si>
  <si>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</si>
  <si>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</si>
  <si>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</si>
  <si>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</si>
  <si>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</si>
  <si>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</si>
  <si>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</si>
  <si>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</si>
  <si>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</si>
  <si>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</si>
  <si>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</si>
  <si>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</si>
  <si>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</si>
  <si>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</si>
  <si>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</si>
  <si>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</si>
  <si>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</si>
  <si>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</si>
  <si>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</si>
  <si>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</si>
  <si>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</si>
  <si>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</si>
  <si>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</si>
  <si>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</si>
  <si>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</si>
  <si>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</si>
  <si>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</si>
  <si>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</si>
  <si>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</si>
  <si>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</si>
  <si>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</si>
  <si>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</si>
  <si>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</si>
  <si>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</si>
  <si>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</si>
  <si>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</si>
  <si>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</si>
  <si>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</si>
  <si>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</si>
  <si>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</si>
  <si>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</si>
  <si>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</si>
  <si>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</si>
  <si>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</si>
  <si>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</si>
  <si>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</si>
  <si>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</si>
  <si>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</si>
  <si>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</si>
  <si>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</si>
  <si>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</si>
  <si>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</si>
  <si>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</si>
  <si>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</si>
  <si>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</si>
  <si>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</si>
  <si>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</si>
  <si>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</si>
  <si>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</si>
  <si>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</si>
  <si>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</si>
  <si>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</si>
  <si>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</si>
  <si>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</si>
  <si>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</si>
  <si>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</si>
  <si>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</si>
  <si>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</si>
  <si>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</si>
  <si>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</si>
  <si>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</si>
  <si>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</si>
  <si>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</si>
  <si>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</si>
  <si>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</si>
  <si>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</si>
  <si>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</si>
  <si>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</si>
  <si>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</si>
  <si>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</si>
  <si>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</si>
  <si>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</si>
  <si>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</si>
  <si>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</si>
  <si>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</si>
  <si>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</si>
  <si>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</si>
  <si>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</si>
  <si>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</si>
  <si>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</si>
  <si>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</si>
  <si>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</si>
  <si>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</si>
  <si>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</si>
  <si>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</si>
  <si>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</si>
  <si>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</si>
  <si>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</si>
  <si>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</si>
  <si>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</si>
  <si>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</si>
  <si>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</si>
  <si>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</si>
  <si>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</si>
  <si>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</si>
  <si>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</si>
  <si>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</si>
  <si>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</si>
  <si>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</si>
  <si>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</si>
  <si>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</si>
  <si>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</si>
  <si>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</si>
  <si>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</si>
  <si>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</si>
  <si>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</si>
  <si>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</si>
  <si>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</si>
  <si>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</si>
  <si>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</si>
  <si>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</si>
  <si>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</si>
  <si>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</si>
  <si>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</si>
  <si>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</si>
  <si>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</si>
  <si>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</si>
  <si>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</si>
  <si>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</si>
  <si>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</si>
  <si>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</si>
  <si>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</si>
  <si>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</si>
  <si>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</si>
  <si>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</si>
  <si>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</si>
  <si>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</si>
  <si>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</si>
  <si>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</si>
  <si>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</si>
  <si>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</si>
  <si>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</si>
  <si>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</si>
  <si>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</si>
  <si>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</si>
  <si>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</si>
  <si>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</si>
  <si>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</si>
  <si>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</si>
  <si>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</si>
  <si>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</si>
  <si>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</si>
  <si>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</si>
  <si>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</si>
  <si>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</si>
  <si>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</si>
  <si>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</si>
  <si>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</si>
  <si>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</si>
  <si>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</si>
  <si>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</si>
  <si>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</si>
  <si>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</si>
  <si>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</si>
  <si>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</si>
  <si>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</si>
  <si>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</si>
  <si>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</si>
  <si>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</si>
  <si>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</si>
  <si>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</si>
  <si>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</si>
  <si>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</si>
  <si>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</si>
  <si>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</si>
  <si>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</si>
  <si>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</si>
  <si>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</si>
  <si>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</si>
  <si>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</si>
  <si>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</si>
  <si>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</si>
  <si>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</si>
  <si>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</si>
  <si>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</si>
  <si>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</si>
  <si>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</si>
  <si>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</si>
  <si>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</si>
  <si>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</si>
  <si>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</si>
  <si>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</si>
  <si>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</si>
  <si>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</si>
  <si>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</si>
  <si>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</si>
  <si>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</si>
  <si>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</si>
  <si>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</si>
  <si>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</si>
  <si>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</si>
  <si>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</si>
  <si>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</si>
  <si>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</si>
  <si>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</si>
  <si>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</si>
  <si>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</si>
  <si>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</si>
  <si>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</si>
  <si>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</si>
  <si>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</si>
  <si>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</si>
  <si>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</si>
  <si>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</si>
  <si>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</si>
  <si>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</si>
  <si>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</si>
  <si>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</si>
  <si>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</si>
  <si>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</si>
  <si>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</si>
  <si>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</si>
  <si>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</si>
  <si>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</si>
  <si>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</si>
  <si>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</si>
  <si>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</si>
  <si>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</si>
  <si>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</si>
  <si>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</si>
  <si>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</si>
  <si>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</si>
  <si>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</si>
  <si>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</si>
  <si>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</si>
  <si>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</si>
  <si>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</si>
  <si>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</si>
  <si>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</si>
  <si>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</si>
  <si>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</si>
  <si>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</si>
  <si>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</si>
  <si>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</si>
  <si>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</si>
  <si>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</si>
  <si>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</si>
  <si>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</si>
  <si>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</si>
  <si>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</si>
  <si>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</si>
  <si>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</si>
  <si>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</si>
  <si>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</si>
  <si>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</si>
  <si>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</si>
  <si>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</si>
  <si>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</si>
  <si>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</si>
  <si>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</si>
  <si>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</si>
  <si>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</si>
  <si>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</si>
  <si>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</si>
  <si>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</si>
  <si>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</si>
  <si>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</si>
  <si>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</si>
  <si>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</si>
  <si>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</si>
  <si>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</si>
  <si>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</si>
  <si>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</si>
  <si>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</si>
  <si>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</si>
  <si>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</si>
  <si>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</si>
  <si>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</si>
  <si>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</si>
  <si>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</si>
  <si>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</si>
  <si>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</si>
  <si>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</si>
  <si>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</si>
  <si>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</si>
  <si>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</si>
  <si>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</si>
  <si>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</si>
  <si>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</si>
  <si>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</si>
  <si>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</si>
  <si>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</si>
  <si>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</si>
  <si>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</si>
  <si>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</si>
  <si>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</si>
  <si>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</si>
  <si>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</si>
  <si>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</si>
  <si>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</si>
  <si>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</si>
  <si>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</si>
  <si>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</si>
  <si>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</si>
  <si>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</si>
  <si>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</si>
  <si>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</si>
  <si>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</si>
  <si>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</si>
  <si>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</si>
  <si>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</si>
  <si>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</si>
  <si>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</si>
  <si>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</si>
  <si>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</si>
  <si>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</si>
  <si>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</si>
  <si>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</si>
  <si>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</si>
  <si>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</si>
  <si>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</si>
  <si>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</si>
  <si>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</si>
  <si>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</si>
  <si>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</si>
  <si>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</si>
  <si>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</si>
  <si>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</si>
  <si>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</si>
  <si>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</si>
  <si>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</si>
  <si>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</si>
  <si>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</si>
  <si>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</si>
  <si>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</si>
  <si>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</si>
  <si>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</si>
  <si>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</si>
  <si>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</si>
  <si>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</si>
  <si>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</si>
  <si>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</si>
  <si>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</si>
  <si>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</si>
  <si>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</si>
  <si>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</si>
  <si>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</si>
  <si>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</si>
  <si>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</si>
  <si>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</si>
  <si>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</si>
  <si>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</si>
  <si>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</si>
  <si>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</si>
  <si>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</si>
  <si>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</si>
  <si>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</si>
  <si>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</si>
  <si>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</si>
  <si>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</si>
  <si>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</si>
  <si>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</si>
  <si>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</si>
  <si>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</si>
  <si>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</si>
  <si>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</si>
  <si>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</si>
  <si>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</si>
  <si>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</si>
  <si>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</si>
  <si>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</si>
  <si>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</si>
  <si>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</si>
  <si>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</si>
  <si>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</si>
  <si>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</si>
  <si>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</si>
  <si>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</si>
  <si>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</si>
  <si>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</si>
  <si>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</si>
  <si>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</si>
  <si>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</si>
  <si>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</si>
  <si>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</si>
  <si>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</si>
  <si>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</si>
  <si>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</si>
  <si>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</si>
  <si>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</si>
  <si>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</si>
  <si>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</si>
  <si>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</si>
  <si>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</si>
  <si>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</si>
  <si>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</si>
  <si>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</si>
  <si>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</si>
  <si>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</si>
  <si>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</si>
  <si>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</si>
  <si>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</si>
  <si>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</si>
  <si>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</si>
  <si>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</si>
  <si>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</si>
  <si>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</si>
  <si>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</si>
  <si>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</si>
  <si>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</si>
  <si>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</si>
  <si>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</si>
  <si>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</si>
  <si>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</si>
  <si>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</si>
  <si>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</si>
  <si>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</si>
  <si>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</si>
  <si>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</si>
  <si>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</si>
  <si>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</si>
  <si>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</si>
  <si>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</si>
  <si>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</si>
  <si>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</si>
  <si>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</si>
  <si>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</si>
  <si>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</si>
  <si>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</si>
  <si>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</si>
  <si>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</si>
  <si>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</si>
  <si>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</si>
  <si>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</si>
  <si>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</si>
  <si>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</si>
  <si>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</si>
  <si>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</si>
  <si>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</si>
  <si>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</si>
  <si>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</si>
  <si>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</si>
  <si>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</si>
  <si>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</si>
  <si>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</si>
  <si>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</si>
  <si>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</si>
  <si>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</si>
  <si>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</si>
  <si>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</si>
  <si>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</si>
  <si>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</si>
  <si>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</si>
  <si>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</si>
  <si>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</si>
  <si>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</si>
  <si>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</si>
  <si>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</si>
  <si>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</si>
  <si>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</si>
  <si>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</si>
  <si>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</si>
  <si>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</si>
  <si>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</si>
  <si>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</si>
  <si>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</si>
  <si>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</si>
  <si>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</si>
  <si>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</si>
  <si>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</si>
  <si>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</si>
  <si>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</si>
  <si>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</si>
  <si>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</si>
  <si>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</si>
  <si>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</si>
  <si>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</si>
  <si>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</si>
  <si>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</si>
  <si>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</si>
  <si>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</si>
  <si>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</si>
  <si>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</si>
  <si>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</si>
  <si>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</si>
  <si>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</si>
  <si>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</si>
  <si>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</si>
  <si>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</si>
  <si>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</si>
  <si>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</si>
  <si>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</si>
  <si>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</si>
  <si>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</si>
  <si>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</si>
  <si>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</si>
  <si>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</si>
  <si>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</si>
  <si>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</si>
  <si>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</si>
  <si>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</si>
  <si>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</si>
  <si>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</si>
  <si>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</si>
  <si>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</si>
  <si>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</si>
  <si>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</si>
  <si>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</si>
  <si>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</si>
  <si>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</si>
  <si>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</si>
  <si>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</si>
  <si>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</si>
  <si>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</si>
  <si>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</si>
  <si>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</si>
  <si>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</si>
  <si>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</si>
  <si>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</si>
  <si>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</si>
  <si>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</si>
  <si>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</si>
  <si>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</si>
  <si>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</si>
  <si>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</si>
  <si>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</si>
  <si>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</si>
  <si>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</si>
  <si>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</si>
  <si>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</si>
  <si>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</si>
  <si>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</si>
  <si>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</si>
  <si>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</si>
  <si>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</si>
  <si>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</si>
  <si>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</si>
  <si>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</si>
  <si>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</si>
  <si>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</si>
  <si>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</si>
  <si>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</si>
  <si>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</si>
  <si>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</si>
  <si>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</si>
  <si>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</si>
  <si>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</si>
  <si>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</si>
  <si>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</si>
  <si>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</si>
  <si>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</si>
  <si>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</si>
  <si>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</si>
  <si>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</si>
  <si>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</si>
  <si>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</si>
  <si>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</si>
  <si>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</si>
  <si>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</si>
  <si>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</si>
  <si>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</si>
  <si>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</si>
  <si>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</si>
  <si>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</si>
  <si>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</si>
  <si>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</si>
  <si>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</si>
  <si>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</si>
  <si>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</si>
  <si>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</si>
  <si>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</si>
  <si>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</si>
  <si>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</si>
  <si>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</si>
  <si>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</si>
  <si>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</si>
  <si>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</si>
  <si>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</si>
  <si>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</si>
  <si>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</si>
  <si>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</si>
  <si>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</si>
  <si>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</si>
  <si>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</si>
  <si>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</si>
  <si>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</si>
  <si>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</si>
  <si>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</si>
  <si>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</si>
  <si>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</si>
  <si>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</si>
  <si>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</si>
  <si>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</si>
  <si>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</si>
  <si>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</si>
  <si>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</si>
  <si>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</si>
  <si>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</si>
  <si>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</si>
  <si>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</si>
  <si>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</si>
  <si>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</si>
  <si>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</si>
  <si>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</si>
  <si>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</si>
  <si>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</si>
  <si>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</si>
  <si>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</si>
  <si>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</si>
  <si>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</si>
  <si>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</si>
  <si>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</si>
  <si>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</si>
  <si>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</si>
  <si>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</si>
  <si>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</si>
  <si>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</si>
  <si>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</si>
  <si>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</si>
  <si>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</si>
  <si>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</si>
  <si>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</si>
  <si>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</si>
  <si>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</si>
  <si>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</si>
  <si>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</si>
  <si>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</si>
  <si>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</si>
  <si>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</si>
  <si>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</si>
  <si>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</si>
  <si>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</si>
  <si>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</si>
  <si>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</si>
  <si>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</si>
  <si>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</si>
  <si>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</si>
  <si>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</si>
  <si>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</si>
  <si>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</si>
  <si>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</si>
  <si>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</si>
  <si>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</si>
  <si>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</si>
  <si>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</si>
  <si>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</si>
  <si>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</si>
  <si>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</si>
  <si>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</si>
  <si>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</si>
  <si>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</si>
  <si>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</si>
  <si>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</si>
  <si>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</si>
  <si>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</si>
  <si>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</si>
  <si>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</si>
  <si>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</si>
  <si>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</si>
  <si>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</si>
  <si>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</si>
  <si>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</si>
  <si>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</si>
  <si>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</si>
  <si>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</si>
  <si>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</si>
  <si>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</si>
  <si>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</si>
  <si>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</si>
  <si>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</si>
  <si>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</si>
  <si>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</si>
  <si>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</si>
  <si>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</si>
  <si>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</si>
  <si>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</si>
  <si>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</si>
  <si>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</si>
  <si>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</si>
  <si>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</si>
  <si>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</si>
  <si>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</si>
  <si>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</si>
  <si>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</si>
  <si>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</si>
  <si>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</si>
  <si>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</si>
  <si>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</si>
  <si>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</si>
  <si>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</si>
  <si>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</si>
  <si>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</si>
  <si>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</si>
  <si>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</si>
  <si>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</si>
  <si>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</si>
  <si>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</si>
  <si>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</si>
  <si>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</si>
  <si>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</si>
  <si>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</si>
  <si>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</si>
  <si>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</si>
  <si>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</si>
  <si>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</si>
  <si>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</si>
  <si>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</si>
  <si>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</si>
  <si>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</si>
  <si>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</si>
  <si>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</si>
  <si>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</si>
  <si>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</si>
  <si>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</si>
  <si>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</si>
  <si>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</si>
  <si>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</si>
  <si>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</si>
  <si>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</si>
  <si>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</si>
  <si>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</si>
  <si>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</si>
  <si>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</si>
  <si>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</si>
  <si>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</si>
  <si>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</si>
  <si>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</si>
  <si>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</si>
  <si>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</si>
  <si>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</si>
  <si>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</si>
  <si>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</si>
  <si>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</si>
  <si>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</si>
  <si>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</si>
  <si>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</si>
  <si>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</si>
  <si>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</si>
  <si>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</si>
  <si>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</si>
  <si>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</si>
  <si>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</si>
  <si>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</si>
  <si>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</si>
  <si>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</si>
  <si>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</si>
  <si>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</si>
  <si>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</si>
  <si>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</si>
  <si>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</si>
  <si>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</si>
  <si>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</si>
  <si>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</si>
  <si>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</si>
  <si>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</si>
  <si>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</si>
  <si>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</si>
  <si>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</si>
  <si>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</si>
  <si>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</si>
  <si>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</si>
  <si>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</si>
  <si>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</si>
  <si>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</si>
  <si>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</si>
  <si>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</si>
  <si>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</si>
  <si>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</si>
  <si>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</si>
  <si>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</si>
  <si>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</si>
  <si>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</si>
  <si>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</si>
  <si>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</si>
  <si>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</si>
  <si>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</si>
  <si>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</si>
  <si>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</si>
  <si>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</si>
  <si>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</si>
  <si>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</si>
  <si>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</si>
  <si>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</si>
  <si>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</si>
  <si>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</si>
  <si>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</si>
  <si>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</si>
  <si>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</si>
  <si>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</si>
  <si>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</si>
  <si>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</si>
  <si>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</si>
  <si>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</si>
  <si>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</si>
  <si>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</si>
  <si>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</si>
  <si>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</si>
  <si>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</si>
  <si>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</si>
  <si>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</si>
  <si>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</si>
  <si>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</si>
  <si>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</si>
  <si>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</si>
  <si>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</si>
  <si>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</si>
  <si>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</si>
  <si>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</si>
  <si>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</si>
  <si>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</si>
  <si>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</si>
  <si>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</si>
  <si>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</si>
  <si>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</si>
  <si>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</si>
  <si>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</si>
  <si>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</si>
  <si>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</si>
  <si>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</si>
  <si>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</si>
  <si>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</si>
  <si>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</si>
  <si>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</si>
  <si>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</si>
  <si>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</si>
  <si>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</si>
  <si>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</si>
  <si>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</si>
  <si>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</si>
  <si>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</si>
  <si>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</si>
  <si>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</si>
  <si>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</si>
  <si>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</si>
  <si>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</si>
  <si>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</si>
  <si>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</si>
  <si>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</si>
  <si>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</si>
  <si>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</si>
  <si>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</si>
  <si>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</si>
  <si>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</si>
  <si>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</si>
  <si>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</si>
  <si>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</si>
  <si>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</si>
  <si>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</si>
  <si>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</si>
  <si>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</si>
  <si>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</si>
  <si>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</si>
  <si>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</si>
  <si>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</si>
  <si>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</si>
  <si>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</si>
  <si>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</si>
  <si>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</si>
  <si>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</si>
  <si>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</si>
  <si>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</si>
  <si>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</si>
  <si>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</si>
  <si>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</si>
  <si>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</si>
  <si>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</si>
  <si>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</si>
  <si>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</si>
  <si>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</si>
  <si>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</si>
  <si>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</si>
  <si>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</si>
  <si>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</si>
  <si>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</si>
  <si>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</si>
  <si>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</si>
  <si>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</si>
  <si>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</si>
  <si>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</si>
  <si>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</si>
  <si>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</si>
  <si>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</si>
  <si>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</si>
  <si>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</si>
  <si>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</si>
  <si>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</si>
  <si>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</si>
  <si>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</si>
  <si>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</si>
  <si>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</si>
  <si>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</si>
  <si>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</si>
  <si>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</si>
  <si>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</si>
  <si>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</si>
  <si>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</si>
  <si>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</si>
  <si>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</si>
  <si>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</si>
  <si>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</si>
  <si>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</si>
  <si>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</si>
  <si>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</si>
  <si>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</si>
  <si>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</si>
  <si>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</si>
  <si>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</si>
  <si>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</si>
  <si>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</si>
  <si>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</si>
  <si>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</si>
  <si>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</si>
  <si>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</si>
  <si>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</si>
  <si>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</si>
  <si>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</si>
  <si>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</si>
  <si>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</si>
  <si>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</si>
  <si>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</si>
  <si>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</si>
  <si>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</si>
  <si>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</si>
  <si>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</si>
  <si>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</si>
  <si>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</si>
  <si>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</si>
  <si>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</si>
  <si>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</si>
  <si>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</si>
  <si>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</si>
  <si>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</si>
  <si>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</si>
  <si>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</si>
  <si>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</si>
  <si>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</si>
  <si>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</si>
  <si>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</si>
  <si>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</si>
  <si>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</si>
  <si>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</si>
  <si>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</si>
  <si>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</si>
  <si>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</si>
  <si>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</si>
  <si>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</si>
  <si>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</si>
  <si>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</si>
  <si>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</si>
  <si>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</si>
  <si>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</si>
  <si>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</si>
  <si>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</si>
  <si>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</si>
  <si>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</si>
  <si>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</si>
  <si>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</si>
  <si>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</si>
  <si>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</si>
  <si>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</si>
  <si>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</si>
  <si>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</si>
  <si>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</si>
  <si>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</si>
  <si>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</si>
  <si>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</si>
  <si>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</si>
  <si>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</si>
  <si>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</si>
  <si>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</si>
  <si>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</si>
  <si>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</si>
  <si>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</si>
  <si>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</si>
  <si>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</si>
  <si>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</si>
  <si>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</si>
  <si>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</si>
  <si>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</si>
  <si>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</si>
  <si>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</si>
  <si>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</si>
  <si>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</si>
  <si>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</si>
  <si>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</si>
  <si>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</si>
  <si>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</si>
  <si>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</si>
  <si>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</si>
  <si>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</si>
  <si>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</si>
  <si>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</si>
  <si>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</si>
  <si>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</si>
  <si>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</si>
  <si>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</si>
  <si>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</si>
  <si>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</si>
  <si>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</si>
  <si>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</si>
  <si>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</si>
  <si>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</si>
  <si>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</si>
  <si>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</si>
  <si>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</si>
  <si>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</si>
  <si>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</si>
  <si>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</si>
  <si>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</si>
  <si>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</si>
  <si>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</si>
  <si>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</si>
  <si>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</si>
  <si>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</si>
  <si>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</si>
  <si>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</si>
  <si>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</si>
  <si>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</si>
  <si>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</si>
  <si>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</si>
  <si>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</si>
  <si>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</si>
  <si>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</si>
  <si>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</si>
  <si>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</si>
  <si>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</si>
  <si>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</si>
  <si>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</si>
  <si>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</si>
  <si>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</si>
  <si>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</si>
  <si>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</si>
  <si>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</si>
  <si>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</si>
  <si>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</si>
  <si>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</si>
  <si>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</si>
  <si>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</si>
  <si>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</si>
  <si>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</si>
  <si>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</si>
  <si>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</si>
  <si>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</si>
  <si>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</si>
  <si>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</si>
  <si>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</si>
  <si>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</si>
  <si>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</si>
  <si>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</si>
  <si>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</si>
  <si>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</si>
  <si>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</si>
  <si>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</si>
  <si>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</si>
  <si>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</si>
  <si>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</si>
  <si>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</si>
  <si>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</si>
  <si>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</si>
  <si>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</si>
  <si>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</si>
  <si>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</si>
  <si>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</si>
  <si>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</si>
  <si>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</si>
  <si>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</si>
  <si>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</si>
  <si>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</si>
  <si>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</si>
  <si>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</si>
  <si>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</si>
  <si>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</si>
  <si>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</si>
  <si>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</si>
  <si>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</si>
  <si>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</si>
  <si>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</si>
  <si>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</si>
  <si>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</si>
  <si>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</si>
  <si>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</si>
  <si>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</si>
  <si>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</si>
  <si>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</si>
  <si>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</si>
  <si>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</si>
  <si>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</si>
  <si>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</si>
  <si>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</si>
  <si>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</si>
  <si>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</si>
  <si>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</si>
  <si>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</si>
  <si>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</si>
  <si>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</si>
  <si>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</si>
  <si>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</si>
  <si>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</si>
  <si>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</si>
  <si>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</si>
  <si>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</si>
  <si>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</si>
  <si>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</si>
  <si>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</si>
  <si>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</si>
  <si>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</si>
  <si>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</si>
  <si>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</si>
  <si>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</si>
  <si>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</si>
  <si>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</si>
  <si>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</si>
  <si>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</si>
  <si>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</si>
  <si>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</si>
  <si>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</si>
  <si>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</si>
  <si>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</si>
  <si>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</si>
  <si>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</si>
  <si>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</si>
  <si>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</si>
  <si>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</si>
  <si>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</si>
  <si>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</si>
  <si>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</si>
  <si>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</si>
  <si>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</si>
  <si>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</si>
  <si>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</si>
  <si>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</si>
  <si>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</si>
  <si>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</si>
  <si>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</si>
  <si>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</si>
  <si>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</si>
  <si>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</si>
  <si>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</si>
  <si>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</si>
  <si>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</si>
  <si>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</si>
  <si>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</si>
  <si>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</si>
  <si>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</si>
  <si>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</si>
  <si>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</si>
  <si>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</si>
  <si>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</si>
  <si>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</si>
  <si>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</si>
  <si>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</si>
  <si>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</si>
  <si>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</si>
  <si>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</si>
  <si>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</si>
  <si>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</si>
  <si>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</si>
  <si>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</si>
  <si>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</si>
  <si>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</si>
  <si>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</si>
  <si>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</si>
  <si>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</si>
  <si>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</si>
  <si>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</si>
  <si>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</si>
  <si>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</si>
  <si>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</si>
  <si>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</si>
  <si>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</si>
  <si>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</si>
  <si>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</si>
  <si>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</si>
  <si>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</si>
  <si>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</si>
  <si>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</si>
  <si>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</si>
  <si>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</si>
  <si>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</si>
  <si>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</si>
  <si>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</si>
  <si>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</si>
  <si>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</si>
  <si>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</si>
  <si>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</si>
  <si>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</si>
  <si>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</si>
  <si>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</si>
  <si>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</si>
  <si>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</si>
  <si>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</si>
  <si>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</si>
  <si>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</si>
  <si>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</si>
  <si>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</si>
  <si>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</si>
  <si>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</si>
  <si>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</si>
  <si>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</si>
  <si>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</si>
  <si>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</si>
  <si>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</si>
  <si>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</si>
  <si>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</si>
  <si>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</si>
  <si>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</si>
  <si>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</si>
  <si>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</si>
  <si>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</si>
  <si>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</si>
  <si>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</si>
  <si>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</si>
  <si>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</si>
  <si>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</si>
  <si>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</si>
  <si>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</si>
  <si>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</si>
  <si>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</si>
  <si>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</si>
  <si>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</si>
  <si>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</si>
  <si>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</si>
  <si>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</si>
  <si>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</si>
  <si>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</si>
  <si>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</si>
  <si>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</si>
  <si>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</si>
  <si>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</si>
  <si>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</si>
  <si>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</si>
  <si>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</si>
  <si>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</si>
  <si>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</si>
  <si>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</si>
  <si>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</si>
  <si>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</si>
  <si>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</si>
  <si>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</si>
  <si>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</si>
  <si>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</si>
  <si>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</si>
  <si>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</si>
  <si>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</si>
  <si>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</si>
  <si>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</si>
  <si>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</si>
  <si>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</si>
  <si>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</si>
  <si>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</si>
  <si>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</si>
  <si>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</si>
  <si>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</si>
  <si>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</si>
  <si>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</si>
  <si>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</si>
  <si>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</si>
  <si>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</si>
  <si>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</si>
  <si>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</si>
  <si>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</si>
  <si>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</si>
  <si>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</si>
  <si>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</si>
  <si>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</si>
  <si>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</si>
  <si>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</si>
  <si>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</si>
  <si>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</si>
  <si>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</si>
  <si>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</si>
  <si>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</si>
  <si>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</si>
  <si>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</si>
  <si>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</si>
  <si>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</si>
  <si>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</si>
  <si>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</si>
  <si>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</si>
  <si>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</si>
  <si>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</si>
  <si>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</si>
  <si>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</si>
  <si>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</si>
  <si>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</si>
  <si>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</si>
  <si>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</si>
  <si>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</si>
  <si>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</si>
  <si>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</si>
  <si>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</si>
  <si>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</si>
  <si>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</si>
  <si>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</si>
  <si>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</si>
  <si>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</si>
  <si>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</si>
  <si>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</si>
  <si>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</si>
  <si>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</si>
  <si>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</si>
  <si>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</si>
  <si>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</si>
  <si>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</si>
  <si>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</si>
  <si>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</si>
  <si>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</si>
  <si>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</si>
  <si>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</si>
  <si>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</si>
  <si>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</si>
  <si>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</si>
  <si>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</si>
  <si>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</si>
  <si>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</si>
  <si>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</si>
  <si>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</si>
  <si>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</si>
  <si>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</si>
  <si>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</si>
  <si>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</si>
  <si>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</si>
  <si>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</si>
  <si>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</si>
  <si>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</si>
  <si>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</si>
  <si>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</si>
  <si>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</si>
  <si>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</si>
  <si>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</si>
  <si>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</si>
  <si>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</si>
  <si>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</si>
  <si>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</si>
  <si>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</si>
  <si>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</si>
  <si>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</si>
  <si>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</si>
  <si>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</si>
  <si>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</si>
  <si>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</si>
  <si>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</si>
  <si>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</si>
  <si>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</si>
  <si>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</si>
  <si>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</si>
  <si>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</si>
  <si>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</si>
  <si>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</si>
  <si>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</si>
  <si>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</si>
  <si>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</si>
  <si>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</si>
  <si>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</si>
  <si>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</si>
  <si>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</si>
  <si>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</si>
  <si>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</si>
  <si>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</si>
  <si>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</si>
  <si>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</si>
  <si>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</si>
  <si>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</si>
  <si>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</si>
  <si>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</si>
  <si>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</si>
  <si>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</si>
  <si>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</si>
  <si>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</si>
  <si>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</si>
  <si>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</si>
  <si>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</si>
  <si>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</si>
  <si>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</si>
  <si>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</si>
  <si>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</si>
  <si>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</si>
  <si>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</si>
  <si>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</si>
  <si>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</si>
  <si>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</si>
  <si>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</si>
  <si>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</si>
  <si>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</si>
  <si>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</si>
  <si>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</si>
  <si>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</si>
  <si>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</si>
  <si>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</si>
  <si>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</si>
  <si>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</si>
  <si>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</si>
  <si>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</si>
  <si>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</si>
  <si>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</si>
  <si>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</si>
  <si>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</si>
  <si>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</si>
  <si>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</si>
  <si>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</si>
  <si>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</si>
  <si>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</si>
  <si>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</si>
  <si>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</si>
  <si>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</si>
  <si>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</si>
  <si>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</si>
  <si>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</si>
  <si>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</si>
  <si>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</si>
  <si>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</si>
  <si>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</si>
  <si>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</si>
  <si>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</si>
  <si>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</si>
  <si>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</si>
  <si>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</si>
  <si>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</si>
  <si>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</si>
  <si>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</si>
  <si>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</si>
  <si>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</si>
  <si>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</si>
  <si>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</si>
  <si>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</si>
  <si>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</si>
  <si>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</si>
  <si>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</si>
  <si>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</si>
  <si>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</si>
  <si>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</si>
  <si>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</si>
  <si>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</si>
  <si>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</si>
  <si>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</si>
  <si>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</si>
  <si>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</si>
  <si>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</si>
  <si>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</si>
  <si>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</si>
  <si>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</si>
  <si>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</si>
  <si>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</si>
  <si>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</si>
  <si>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</si>
  <si>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</si>
  <si>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</si>
  <si>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</si>
  <si>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</si>
  <si>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</si>
  <si>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</si>
  <si>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</si>
  <si>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</si>
  <si>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</si>
  <si>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</si>
  <si>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</si>
  <si>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</si>
  <si>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</si>
  <si>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</si>
  <si>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</si>
  <si>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</si>
  <si>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</si>
  <si>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</si>
  <si>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</si>
  <si>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</si>
  <si>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</si>
  <si>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</si>
  <si>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</si>
  <si>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</si>
  <si>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</si>
  <si>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</si>
  <si>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</si>
  <si>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</si>
  <si>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</si>
  <si>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</si>
  <si>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</si>
  <si>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</si>
  <si>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</si>
  <si>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</si>
  <si>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</si>
  <si>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</si>
  <si>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</si>
  <si>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</si>
  <si>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</si>
  <si>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</si>
  <si>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</si>
  <si>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</si>
  <si>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</si>
  <si>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</si>
  <si>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</si>
  <si>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</si>
  <si>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</si>
  <si>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</si>
  <si>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</si>
  <si>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</si>
  <si>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</si>
  <si>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</si>
  <si>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</si>
  <si>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</si>
  <si>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</si>
  <si>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</si>
  <si>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</si>
  <si>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</si>
  <si>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</si>
  <si>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</si>
  <si>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</si>
  <si>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</si>
  <si>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</si>
  <si>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</si>
  <si>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</si>
  <si>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</si>
  <si>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</si>
  <si>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</si>
  <si>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</si>
  <si>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</si>
  <si>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</si>
  <si>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</si>
  <si>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</si>
  <si>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</si>
  <si>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</si>
  <si>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</si>
  <si>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</si>
  <si>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</si>
  <si>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</si>
  <si>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</si>
  <si>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</si>
  <si>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</si>
  <si>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</si>
  <si>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</si>
  <si>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</si>
  <si>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</si>
  <si>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</si>
  <si>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</si>
  <si>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</si>
  <si>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</si>
  <si>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</si>
  <si>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</si>
  <si>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</si>
  <si>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</si>
  <si>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</si>
  <si>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</si>
  <si>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</si>
  <si>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</si>
  <si>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</si>
  <si>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</si>
  <si>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</si>
  <si>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</si>
  <si>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</si>
  <si>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</si>
  <si>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</si>
  <si>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</si>
  <si>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</si>
  <si>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</si>
  <si>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</si>
  <si>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</si>
  <si>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</si>
  <si>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</si>
  <si>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</si>
  <si>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</si>
  <si>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</si>
  <si>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</si>
  <si>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</si>
  <si>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</si>
  <si>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</si>
  <si>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</si>
  <si>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</si>
  <si>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</si>
  <si>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</si>
  <si>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</si>
  <si>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</si>
  <si>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</si>
  <si>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</si>
  <si>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</si>
  <si>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</si>
  <si>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</si>
  <si>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</si>
  <si>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</si>
  <si>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</si>
  <si>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</si>
  <si>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</si>
  <si>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</si>
  <si>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</si>
  <si>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</si>
  <si>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</si>
  <si>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</si>
  <si>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</si>
  <si>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</si>
  <si>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</si>
  <si>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</si>
  <si>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</si>
  <si>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</si>
  <si>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</si>
  <si>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</si>
  <si>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</si>
  <si>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</si>
  <si>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</si>
  <si>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</si>
  <si>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</si>
  <si>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</si>
  <si>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</si>
  <si>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</si>
  <si>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</si>
  <si>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</si>
  <si>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</si>
  <si>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</si>
  <si>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</si>
  <si>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</si>
  <si>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</si>
  <si>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</si>
  <si>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</si>
  <si>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</si>
  <si>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</si>
  <si>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</si>
  <si>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</si>
  <si>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</si>
  <si>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</si>
  <si>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</si>
  <si>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</si>
  <si>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</si>
  <si>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</si>
  <si>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</si>
  <si>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</si>
  <si>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</si>
  <si>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</si>
  <si>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</si>
  <si>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</si>
  <si>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</si>
  <si>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</si>
  <si>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</si>
  <si>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</si>
  <si>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</si>
  <si>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</si>
  <si>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</si>
  <si>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</si>
  <si>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</si>
  <si>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</si>
  <si>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</si>
  <si>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</si>
  <si>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</si>
  <si>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</si>
  <si>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</si>
  <si>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</si>
  <si>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</si>
  <si>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</si>
  <si>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</si>
  <si>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</si>
  <si>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</si>
  <si>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</si>
  <si>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</si>
  <si>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</si>
  <si>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</si>
  <si>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</si>
  <si>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</si>
  <si>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</si>
  <si>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</si>
  <si>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</si>
  <si>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</si>
  <si>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</si>
  <si>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</si>
  <si>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</si>
  <si>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</si>
  <si>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</si>
  <si>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</si>
  <si>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</si>
  <si>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</si>
  <si>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</si>
  <si>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</si>
  <si>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</si>
  <si>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</si>
  <si>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</si>
  <si>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</si>
  <si>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</si>
  <si>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</si>
  <si>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</si>
  <si>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</si>
  <si>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</si>
  <si>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</si>
  <si>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</si>
  <si>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</si>
  <si>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</si>
  <si>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</si>
  <si>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</si>
  <si>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</si>
  <si>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</si>
  <si>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</si>
  <si>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</si>
  <si>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</si>
  <si>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</si>
  <si>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</si>
  <si>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</si>
  <si>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</si>
  <si>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</si>
  <si>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</si>
  <si>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</si>
  <si>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</si>
  <si>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</si>
  <si>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</si>
  <si>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</si>
  <si>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</si>
  <si>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</si>
  <si>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</si>
  <si>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</si>
  <si>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</si>
  <si>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</si>
  <si>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</si>
  <si>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</si>
  <si>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</si>
  <si>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</si>
  <si>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</si>
  <si>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</si>
  <si>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</si>
  <si>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</si>
  <si>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</si>
  <si>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</si>
  <si>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</si>
  <si>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</si>
  <si>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</si>
  <si>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</si>
  <si>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</si>
  <si>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</si>
  <si>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</si>
  <si>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</si>
  <si>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</si>
  <si>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</si>
  <si>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</si>
  <si>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</si>
  <si>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</si>
  <si>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</si>
  <si>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</si>
  <si>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</si>
  <si>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</si>
  <si>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</si>
  <si>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</si>
  <si>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</si>
  <si>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</si>
  <si>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</si>
  <si>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</si>
  <si>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</si>
  <si>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</si>
  <si>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</si>
  <si>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</si>
  <si>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</si>
  <si>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</si>
  <si>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</si>
  <si>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</si>
  <si>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</si>
  <si>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</si>
  <si>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</si>
  <si>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</si>
  <si>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</si>
  <si>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</si>
  <si>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</si>
  <si>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</si>
  <si>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</si>
  <si>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</si>
  <si>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</si>
  <si>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</si>
  <si>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</si>
  <si>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</si>
  <si>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</si>
  <si>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</si>
  <si>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</si>
  <si>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</si>
  <si>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</si>
  <si>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</si>
  <si>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</si>
  <si>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</si>
  <si>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</si>
  <si>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</si>
  <si>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</si>
  <si>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</si>
  <si>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</si>
  <si>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</si>
  <si>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</si>
  <si>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</si>
  <si>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</si>
  <si>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</si>
  <si>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</si>
  <si>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</si>
  <si>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</si>
  <si>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</si>
  <si>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</si>
  <si>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</si>
  <si>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</si>
  <si>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</si>
  <si>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</si>
  <si>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</si>
  <si>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</si>
  <si>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</si>
  <si>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</si>
  <si>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</si>
  <si>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</si>
  <si>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</si>
  <si>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</si>
  <si>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</si>
  <si>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</si>
  <si>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</si>
  <si>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</si>
  <si>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</si>
  <si>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</si>
  <si>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</si>
  <si>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</si>
  <si>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</si>
  <si>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</si>
  <si>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</si>
  <si>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</si>
  <si>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</si>
  <si>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</si>
  <si>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</si>
  <si>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</si>
  <si>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</si>
  <si>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</si>
  <si>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</si>
  <si>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</si>
  <si>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</si>
  <si>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</si>
  <si>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</si>
  <si>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</si>
  <si>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</si>
  <si>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</si>
  <si>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</si>
  <si>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</si>
  <si>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</si>
  <si>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</si>
  <si>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</si>
  <si>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</si>
  <si>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</si>
  <si>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</si>
  <si>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</si>
  <si>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</si>
  <si>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</si>
  <si>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</si>
  <si>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</si>
  <si>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</si>
  <si>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</si>
  <si>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</si>
  <si>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</si>
  <si>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</si>
  <si>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</si>
  <si>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</si>
  <si>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</si>
  <si>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</si>
  <si>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</si>
  <si>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</si>
  <si>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</si>
  <si>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</si>
  <si>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</si>
  <si>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</si>
  <si>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</si>
  <si>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</si>
  <si>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</si>
  <si>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</si>
  <si>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</si>
  <si>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</si>
  <si>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</si>
  <si>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</si>
  <si>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</si>
  <si>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</si>
  <si>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</si>
  <si>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</si>
  <si>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</si>
  <si>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</si>
  <si>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</si>
  <si>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</si>
  <si>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</si>
  <si>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</si>
  <si>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</si>
  <si>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</si>
  <si>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</si>
  <si>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</si>
  <si>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</si>
  <si>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</si>
  <si>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</si>
  <si>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</si>
  <si>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</si>
  <si>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</si>
  <si>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</si>
  <si>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</si>
  <si>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</si>
  <si>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</si>
  <si>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</si>
  <si>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</si>
  <si>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</si>
  <si>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</si>
  <si>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</si>
  <si>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</si>
  <si>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</si>
  <si>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</si>
  <si>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</si>
  <si>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</si>
  <si>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</si>
  <si>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</si>
  <si>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</si>
  <si>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</si>
  <si>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</si>
  <si>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</si>
  <si>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</si>
  <si>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</si>
  <si>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</si>
  <si>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</si>
  <si>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</si>
  <si>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</si>
  <si>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</si>
  <si>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</si>
  <si>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</si>
  <si>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</si>
  <si>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</si>
  <si>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</si>
  <si>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</si>
  <si>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</si>
  <si>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</si>
  <si>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</si>
  <si>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</si>
  <si>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</si>
  <si>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</si>
  <si>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</si>
  <si>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</si>
  <si>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</si>
  <si>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</si>
  <si>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</si>
  <si>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</si>
  <si>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</si>
  <si>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</si>
  <si>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</si>
  <si>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</si>
  <si>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</si>
  <si>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</si>
  <si>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</si>
  <si>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</si>
  <si>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</si>
  <si>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</si>
  <si>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</si>
  <si>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</si>
  <si>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</si>
  <si>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</si>
  <si>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</si>
  <si>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</si>
  <si>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</si>
  <si>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</si>
  <si>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</si>
  <si>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</si>
  <si>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</si>
  <si>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</si>
  <si>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</si>
  <si>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</si>
  <si>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</si>
  <si>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</si>
  <si>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</si>
  <si>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</si>
  <si>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</si>
  <si>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</si>
  <si>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</si>
  <si>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</si>
  <si>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</si>
  <si>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</si>
  <si>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</si>
  <si>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</si>
  <si>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</si>
  <si>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</si>
  <si>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</si>
  <si>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</si>
  <si>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</si>
  <si>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</si>
  <si>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</si>
  <si>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</si>
  <si>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</si>
  <si>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</si>
  <si>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</si>
  <si>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</si>
  <si>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</si>
  <si>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</si>
  <si>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</si>
  <si>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</si>
  <si>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</si>
  <si>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</si>
  <si>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</si>
  <si>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</si>
  <si>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</si>
  <si>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</si>
  <si>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</si>
  <si>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</si>
  <si>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</si>
  <si>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</si>
  <si>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</si>
  <si>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</si>
  <si>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</si>
  <si>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</si>
  <si>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</si>
  <si>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</si>
  <si>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</si>
  <si>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</si>
  <si>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</si>
  <si>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</si>
  <si>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</si>
  <si>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</si>
  <si>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</si>
  <si>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</si>
  <si>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</si>
  <si>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</si>
  <si>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</si>
  <si>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</si>
  <si>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</si>
  <si>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</si>
  <si>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</si>
  <si>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</si>
  <si>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</si>
  <si>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</si>
  <si>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</si>
  <si>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</si>
  <si>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</si>
  <si>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</si>
  <si>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</si>
  <si>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</si>
  <si>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</si>
  <si>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</si>
  <si>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</si>
  <si>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</si>
  <si>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</si>
  <si>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</si>
  <si>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</si>
  <si>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</si>
  <si>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</si>
  <si>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</si>
  <si>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</si>
  <si>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</si>
  <si>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</si>
  <si>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</si>
  <si>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</si>
  <si>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</si>
  <si>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</si>
  <si>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</si>
  <si>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</si>
  <si>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</si>
  <si>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</si>
  <si>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</si>
  <si>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</si>
  <si>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</si>
  <si>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</si>
  <si>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</si>
  <si>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</si>
  <si>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</si>
  <si>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</si>
  <si>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</si>
  <si>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</si>
  <si>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</si>
  <si>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</si>
  <si>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</si>
  <si>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</si>
  <si>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</si>
  <si>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</si>
  <si>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</si>
  <si>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</si>
  <si>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</si>
  <si>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</si>
  <si>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</si>
  <si>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</si>
  <si>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</si>
  <si>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</si>
  <si>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</si>
  <si>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</si>
  <si>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</si>
  <si>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</si>
  <si>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</si>
  <si>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</si>
  <si>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</si>
  <si>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</si>
  <si>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</si>
  <si>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</si>
  <si>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</si>
  <si>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</si>
  <si>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</si>
  <si>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</si>
  <si>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</si>
  <si>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</si>
  <si>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</si>
  <si>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</si>
  <si>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</si>
  <si>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</si>
  <si>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</si>
  <si>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</si>
  <si>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</si>
  <si>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</si>
  <si>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</si>
  <si>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</si>
  <si>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</si>
  <si>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</si>
  <si>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</si>
  <si>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</si>
  <si>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</si>
  <si>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</si>
  <si>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</si>
  <si>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</si>
  <si>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</si>
  <si>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</si>
  <si>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</si>
  <si>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</si>
  <si>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</si>
  <si>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</si>
  <si>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</si>
  <si>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</si>
  <si>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</si>
  <si>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</si>
  <si>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</si>
  <si>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</si>
  <si>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</si>
  <si>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</si>
  <si>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</si>
  <si>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</si>
  <si>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</si>
  <si>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</si>
  <si>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</si>
  <si>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</si>
  <si>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</si>
  <si>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</si>
  <si>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</si>
  <si>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</si>
  <si>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</si>
  <si>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</si>
  <si>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</si>
  <si>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</si>
  <si>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</si>
  <si>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</si>
  <si>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</si>
  <si>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</si>
  <si>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</si>
  <si>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</si>
  <si>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</si>
  <si>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</si>
  <si>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</si>
  <si>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</si>
  <si>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</si>
  <si>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</si>
  <si>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</si>
  <si>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</si>
  <si>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</si>
  <si>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</si>
  <si>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</si>
  <si>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</si>
  <si>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</si>
  <si>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</si>
  <si>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</si>
  <si>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</si>
  <si>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</si>
  <si>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</si>
  <si>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</si>
  <si>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</si>
  <si>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</si>
  <si>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</si>
  <si>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</si>
  <si>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</si>
  <si>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</si>
  <si>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</si>
  <si>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</si>
  <si>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</si>
  <si>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</si>
  <si>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</si>
  <si>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</si>
  <si>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</si>
  <si>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</si>
  <si>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</si>
  <si>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</si>
  <si>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</si>
  <si>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</si>
  <si>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</si>
  <si>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</si>
  <si>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</si>
  <si>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</si>
  <si>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</si>
  <si>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</si>
  <si>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</si>
  <si>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</si>
  <si>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</si>
  <si>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</si>
  <si>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</si>
  <si>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</si>
  <si>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</si>
  <si>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</si>
  <si>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</si>
  <si>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</si>
  <si>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</si>
  <si>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</si>
  <si>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</si>
  <si>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</si>
  <si>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</si>
  <si>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</si>
  <si>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</si>
  <si>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</si>
  <si>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</si>
  <si>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</si>
  <si>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</si>
  <si>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</si>
  <si>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</si>
  <si>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</si>
  <si>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</si>
  <si>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</si>
  <si>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</si>
  <si>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</si>
  <si>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</si>
  <si>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</si>
  <si>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</si>
  <si>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</si>
  <si>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</si>
  <si>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</si>
  <si>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</si>
  <si>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</si>
  <si>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</si>
  <si>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</si>
  <si>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</si>
  <si>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</si>
  <si>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</si>
  <si>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</si>
  <si>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</si>
  <si>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</si>
  <si>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</si>
  <si>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</si>
  <si>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</si>
  <si>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</si>
  <si>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</si>
  <si>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</si>
  <si>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</si>
  <si>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</si>
  <si>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</si>
  <si>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</si>
  <si>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</si>
  <si>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</si>
  <si>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</si>
  <si>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</si>
  <si>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</si>
  <si>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</si>
  <si>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</si>
  <si>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</si>
  <si>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</si>
  <si>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</si>
  <si>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</si>
  <si>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</si>
  <si>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</si>
  <si>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</si>
  <si>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</si>
  <si>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</si>
  <si>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</si>
  <si>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</si>
  <si>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</si>
  <si>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</si>
  <si>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</si>
  <si>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</si>
  <si>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</si>
  <si>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</si>
  <si>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</si>
  <si>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</si>
  <si>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</si>
  <si>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</si>
  <si>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</si>
  <si>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</si>
  <si>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</si>
  <si>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</si>
  <si>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</si>
  <si>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</si>
  <si>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</si>
  <si>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</si>
  <si>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</si>
  <si>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</si>
  <si>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</si>
  <si>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</si>
  <si>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</si>
  <si>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</si>
  <si>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</si>
  <si>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</si>
  <si>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</si>
  <si>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</si>
  <si>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</si>
  <si>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</si>
  <si>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</si>
  <si>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</si>
  <si>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</si>
  <si>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</si>
  <si>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</si>
  <si>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</si>
  <si>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</si>
  <si>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</si>
  <si>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</si>
  <si>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</si>
  <si>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</si>
  <si>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</si>
  <si>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</si>
  <si>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</si>
  <si>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</si>
  <si>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</si>
  <si>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</si>
  <si>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</si>
  <si>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</si>
  <si>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</si>
  <si>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</si>
  <si>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</si>
  <si>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</si>
  <si>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</si>
  <si>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</si>
  <si>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</si>
  <si>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</si>
  <si>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</si>
  <si>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</si>
  <si>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</si>
  <si>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</si>
  <si>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</si>
  <si>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</si>
  <si>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</si>
  <si>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</si>
  <si>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</si>
  <si>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</si>
  <si>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</si>
  <si>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</si>
  <si>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</si>
  <si>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</si>
  <si>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</si>
  <si>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</si>
  <si>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</si>
  <si>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</si>
  <si>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</si>
  <si>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</si>
  <si>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</si>
  <si>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</si>
  <si>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</si>
  <si>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</si>
  <si>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</si>
  <si>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</si>
  <si>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</si>
  <si>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</si>
  <si>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</si>
  <si>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</si>
  <si>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</si>
  <si>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</si>
  <si>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</si>
  <si>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</si>
  <si>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</si>
  <si>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</si>
  <si>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</si>
  <si>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</si>
  <si>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</si>
  <si>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</si>
  <si>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</si>
  <si>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</si>
  <si>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</si>
  <si>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</si>
  <si>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</si>
  <si>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</si>
  <si>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</si>
  <si>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</si>
  <si>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</si>
  <si>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</si>
  <si>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</si>
  <si>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</si>
  <si>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</si>
  <si>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</si>
  <si>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</si>
  <si>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</si>
  <si>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</si>
  <si>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</si>
  <si>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</si>
  <si>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</si>
  <si>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</si>
  <si>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</si>
  <si>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</si>
  <si>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</si>
  <si>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</si>
  <si>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</si>
  <si>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</si>
  <si>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</si>
  <si>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</si>
  <si>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</si>
  <si>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</si>
  <si>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</si>
  <si>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</si>
  <si>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</si>
  <si>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</si>
  <si>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</si>
  <si>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</si>
  <si>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</si>
  <si>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</si>
  <si>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</si>
  <si>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</si>
  <si>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</si>
  <si>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</si>
  <si>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</si>
  <si>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</si>
  <si>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</si>
  <si>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</si>
  <si>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</si>
  <si>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</si>
  <si>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</si>
  <si>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</si>
  <si>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</si>
  <si>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</si>
  <si>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</si>
  <si>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</si>
  <si>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</si>
  <si>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</si>
  <si>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</si>
  <si>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</si>
  <si>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</si>
  <si>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</si>
  <si>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</si>
  <si>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</si>
  <si>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</si>
  <si>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</si>
  <si>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</si>
  <si>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</si>
  <si>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</si>
  <si>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</si>
  <si>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</si>
  <si>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</si>
  <si>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</si>
  <si>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</si>
  <si>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</si>
  <si>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</si>
  <si>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</si>
  <si>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</si>
  <si>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</si>
  <si>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</si>
  <si>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</si>
  <si>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</si>
  <si>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</si>
  <si>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</si>
  <si>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</si>
  <si>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</si>
  <si>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</si>
  <si>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</si>
  <si>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</si>
  <si>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</si>
  <si>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</si>
  <si>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</si>
  <si>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</si>
  <si>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</si>
  <si>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</si>
  <si>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</si>
  <si>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</si>
  <si>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</si>
  <si>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</si>
  <si>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</si>
  <si>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</si>
  <si>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</si>
  <si>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</si>
  <si>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</si>
  <si>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</si>
  <si>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</si>
  <si>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</si>
  <si>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</si>
  <si>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</si>
  <si>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</si>
  <si>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</si>
  <si>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</si>
  <si>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</si>
  <si>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</si>
  <si>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</si>
  <si>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</si>
  <si>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</si>
  <si>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</si>
  <si>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</si>
  <si>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</si>
  <si>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</si>
  <si>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</si>
  <si>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</si>
  <si>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</si>
  <si>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</si>
  <si>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</si>
  <si>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</si>
  <si>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</si>
  <si>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</si>
  <si>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</si>
  <si>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</si>
  <si>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</si>
  <si>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</si>
  <si>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</si>
  <si>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</si>
  <si>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</si>
  <si>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</si>
  <si>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</si>
  <si>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</si>
  <si>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</si>
  <si>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</si>
  <si>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</si>
  <si>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</si>
  <si>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</si>
  <si>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</si>
  <si>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</si>
  <si>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</si>
  <si>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</si>
  <si>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</si>
  <si>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</si>
  <si>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</si>
  <si>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</si>
  <si>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</si>
  <si>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</si>
  <si>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</si>
  <si>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</si>
  <si>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</si>
  <si>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</si>
  <si>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</si>
  <si>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</si>
  <si>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</si>
  <si>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</si>
  <si>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</si>
  <si>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</si>
  <si>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</si>
  <si>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</si>
  <si>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</si>
  <si>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</si>
  <si>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</si>
  <si>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</si>
  <si>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</si>
  <si>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</si>
  <si>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</si>
  <si>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</si>
  <si>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</si>
  <si>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</si>
  <si>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</si>
  <si>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</si>
  <si>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</si>
  <si>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</si>
  <si>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</si>
  <si>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</si>
  <si>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</si>
  <si>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</si>
  <si>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</si>
  <si>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</si>
  <si>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</si>
  <si>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</si>
  <si>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</si>
  <si>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</si>
  <si>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</si>
  <si>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</si>
  <si>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</si>
  <si>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</si>
  <si>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</si>
  <si>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</si>
  <si>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</si>
  <si>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</si>
  <si>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</si>
  <si>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</si>
  <si>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</si>
  <si>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</si>
  <si>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</si>
  <si>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</si>
  <si>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</si>
  <si>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</si>
  <si>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</si>
  <si>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</si>
  <si>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</si>
  <si>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</si>
  <si>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</si>
  <si>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</si>
  <si>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</si>
  <si>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</si>
  <si>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</si>
  <si>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</si>
  <si>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</si>
  <si>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</si>
  <si>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</si>
  <si>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</si>
  <si>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</si>
  <si>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</si>
  <si>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</si>
  <si>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</si>
  <si>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</si>
  <si>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</si>
  <si>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</si>
  <si>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</si>
  <si>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</si>
  <si>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</si>
  <si>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</si>
  <si>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</si>
  <si>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</si>
  <si>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</si>
  <si>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</si>
  <si>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</si>
  <si>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</si>
  <si>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</si>
  <si>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</si>
  <si>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</si>
  <si>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</si>
  <si>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</si>
  <si>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</si>
  <si>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</si>
  <si>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</si>
  <si>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</si>
  <si>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</si>
  <si>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</si>
  <si>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</si>
  <si>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</si>
  <si>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</si>
  <si>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</si>
  <si>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</si>
  <si>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</si>
  <si>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</si>
  <si>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</si>
  <si>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</si>
  <si>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</si>
  <si>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</si>
  <si>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</si>
  <si>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</si>
  <si>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</si>
  <si>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</si>
  <si>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</si>
  <si>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</si>
  <si>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</si>
  <si>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</si>
  <si>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</si>
  <si>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</si>
  <si>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</si>
  <si>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</si>
  <si>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</si>
  <si>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</si>
  <si>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</si>
  <si>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</si>
  <si>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</si>
  <si>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</si>
  <si>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</si>
  <si>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</si>
  <si>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</si>
  <si>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</si>
  <si>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</si>
  <si>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</si>
  <si>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</si>
  <si>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</si>
  <si>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</si>
  <si>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</si>
  <si>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</si>
  <si>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</si>
  <si>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</si>
  <si>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</si>
  <si>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</si>
  <si>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</si>
  <si>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</si>
  <si>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</si>
  <si>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</si>
  <si>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</si>
  <si>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</si>
  <si>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</si>
  <si>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</si>
  <si>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</si>
  <si>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</si>
  <si>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</si>
  <si>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</si>
  <si>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</si>
  <si>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</si>
  <si>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</si>
  <si>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</si>
  <si>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</si>
  <si>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</si>
  <si>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</si>
  <si>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</si>
  <si>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</si>
  <si>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</si>
  <si>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</si>
  <si>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</si>
  <si>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</si>
  <si>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</si>
  <si>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</si>
  <si>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</si>
  <si>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</si>
  <si>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</si>
  <si>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</si>
  <si>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</si>
  <si>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</si>
  <si>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</si>
  <si>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</si>
  <si>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</si>
  <si>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</si>
  <si>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</si>
  <si>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</si>
  <si>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</si>
  <si>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</si>
  <si>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</si>
  <si>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</si>
  <si>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</si>
  <si>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</si>
  <si>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</si>
  <si>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</si>
  <si>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</si>
  <si>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</si>
  <si>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</si>
  <si>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</si>
  <si>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</si>
  <si>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</si>
  <si>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</si>
  <si>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</si>
  <si>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</si>
  <si>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</si>
  <si>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</si>
  <si>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</si>
  <si>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</si>
  <si>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</si>
  <si>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</si>
  <si>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</si>
  <si>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</si>
  <si>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</si>
  <si>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</si>
  <si>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</si>
  <si>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</si>
  <si>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</si>
  <si>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</si>
  <si>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</si>
  <si>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</si>
  <si>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</si>
  <si>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</si>
  <si>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</si>
  <si>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</si>
  <si>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</si>
  <si>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</si>
  <si>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</si>
  <si>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</si>
  <si>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</si>
  <si>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</si>
  <si>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</si>
  <si>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</si>
  <si>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</si>
  <si>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</si>
  <si>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</si>
  <si>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</si>
  <si>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</si>
  <si>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</si>
  <si>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</si>
  <si>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</si>
  <si>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</si>
  <si>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</si>
  <si>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</si>
  <si>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</si>
  <si>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</si>
  <si>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</si>
  <si>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</si>
  <si>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</si>
  <si>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</si>
  <si>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</si>
  <si>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</si>
  <si>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</si>
  <si>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</si>
  <si>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</si>
  <si>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</si>
  <si>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</si>
  <si>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</si>
  <si>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</si>
  <si>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</si>
  <si>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</si>
  <si>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</si>
  <si>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</si>
  <si>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</si>
  <si>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</si>
  <si>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</si>
  <si>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</si>
  <si>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</si>
  <si>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</si>
  <si>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</si>
  <si>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</si>
  <si>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</si>
  <si>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</si>
  <si>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</si>
  <si>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</si>
  <si>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</si>
  <si>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</si>
  <si>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</si>
  <si>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</si>
  <si>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</si>
  <si>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</si>
  <si>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</si>
  <si>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</si>
  <si>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</si>
  <si>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</si>
  <si>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</si>
  <si>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</si>
  <si>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</si>
  <si>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</si>
  <si>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</si>
  <si>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</si>
  <si>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</si>
  <si>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</si>
  <si>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</si>
  <si>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</si>
  <si>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</si>
  <si>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</si>
  <si>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</si>
  <si>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</si>
  <si>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</si>
  <si>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</si>
  <si>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</si>
  <si>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</si>
  <si>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</si>
  <si>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</si>
  <si>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</si>
  <si>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</si>
  <si>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</si>
  <si>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</si>
  <si>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</si>
  <si>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</si>
  <si>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</si>
  <si>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</si>
  <si>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</si>
  <si>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</si>
  <si>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</si>
  <si>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</si>
  <si>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</si>
  <si>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</si>
  <si>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</si>
  <si>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</si>
  <si>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</si>
  <si>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</si>
  <si>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</si>
  <si>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</si>
  <si>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</si>
  <si>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</si>
  <si>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</si>
  <si>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</si>
  <si>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</si>
  <si>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</si>
  <si>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</si>
  <si>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</si>
  <si>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</si>
  <si>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</si>
  <si>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</si>
  <si>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</si>
  <si>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</si>
  <si>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</si>
  <si>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</si>
  <si>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</si>
  <si>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</si>
  <si>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</si>
  <si>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</si>
  <si>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</si>
  <si>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</si>
  <si>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</si>
  <si>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</si>
  <si>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</si>
  <si>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</si>
  <si>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</si>
  <si>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</si>
  <si>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</si>
  <si>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</si>
  <si>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</si>
  <si>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</si>
  <si>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</si>
  <si>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</si>
  <si>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</si>
  <si>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</si>
  <si>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</si>
  <si>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</si>
  <si>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</si>
  <si>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</si>
  <si>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</si>
  <si>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</si>
  <si>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</si>
  <si>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</si>
  <si>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</si>
  <si>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</si>
  <si>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</si>
  <si>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</si>
  <si>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</si>
  <si>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</si>
  <si>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</si>
  <si>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</si>
  <si>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</si>
  <si>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</si>
  <si>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</si>
  <si>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</si>
  <si>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</si>
  <si>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</si>
  <si>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</si>
  <si>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</si>
  <si>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</si>
  <si>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</si>
  <si>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</si>
  <si>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</si>
  <si>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</si>
  <si>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</si>
  <si>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</si>
  <si>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</si>
  <si>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</si>
  <si>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</si>
  <si>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</si>
  <si>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</si>
  <si>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</si>
  <si>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</si>
  <si>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</si>
  <si>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</si>
  <si>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</si>
  <si>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</si>
  <si>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</si>
  <si>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</si>
  <si>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</si>
  <si>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</si>
  <si>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</si>
  <si>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</si>
  <si>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</si>
  <si>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</si>
  <si>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</si>
  <si>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</si>
  <si>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</si>
  <si>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</si>
  <si>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</si>
  <si>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</si>
  <si>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</si>
  <si>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</si>
  <si>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</si>
  <si>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</si>
  <si>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</si>
  <si>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</si>
  <si>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</si>
  <si>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</si>
  <si>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</si>
  <si>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</si>
  <si>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</si>
  <si>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</si>
  <si>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</si>
  <si>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</si>
  <si>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</si>
  <si>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</si>
  <si>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</si>
  <si>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</si>
  <si>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</si>
  <si>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</si>
  <si>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</si>
  <si>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</si>
  <si>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</si>
  <si>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</si>
  <si>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</si>
  <si>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</si>
  <si>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</si>
  <si>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</si>
  <si>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</si>
  <si>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</si>
  <si>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</si>
  <si>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</si>
  <si>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</si>
  <si>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</si>
  <si>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</si>
  <si>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</si>
  <si>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</si>
  <si>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</si>
  <si>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</si>
  <si>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</si>
  <si>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</si>
  <si>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</si>
  <si>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</si>
  <si>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</si>
  <si>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</si>
  <si>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</si>
  <si>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</si>
  <si>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</si>
  <si>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</si>
  <si>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</si>
  <si>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</si>
  <si>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</si>
  <si>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</si>
  <si>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</si>
  <si>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</si>
  <si>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</si>
  <si>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</si>
  <si>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</si>
  <si>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</si>
  <si>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</si>
  <si>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</si>
  <si>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</si>
  <si>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</si>
  <si>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</si>
  <si>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</si>
  <si>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</si>
  <si>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</si>
  <si>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</si>
  <si>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</si>
  <si>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</si>
  <si>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</si>
  <si>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</si>
  <si>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</si>
  <si>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</si>
  <si>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</si>
  <si>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</si>
  <si>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</si>
  <si>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</si>
  <si>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</si>
  <si>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</si>
  <si>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</si>
  <si>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</si>
  <si>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</si>
  <si>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</si>
  <si>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</si>
  <si>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</si>
  <si>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</si>
  <si>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</si>
  <si>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</si>
  <si>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</si>
  <si>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</si>
  <si>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</si>
  <si>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</si>
  <si>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</si>
  <si>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</si>
  <si>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</si>
  <si>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</si>
  <si>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</si>
  <si>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</si>
  <si>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</si>
  <si>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</si>
  <si>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</si>
  <si>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</si>
  <si>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</si>
  <si>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</si>
  <si>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</si>
  <si>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</si>
  <si>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</si>
  <si>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</si>
  <si>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</si>
  <si>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</si>
  <si>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</si>
  <si>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</si>
  <si>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</si>
  <si>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</si>
  <si>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</si>
  <si>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</si>
  <si>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</si>
  <si>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</si>
  <si>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</si>
  <si>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</si>
  <si>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</si>
  <si>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</si>
  <si>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</si>
  <si>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</si>
  <si>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</si>
  <si>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</si>
  <si>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</si>
  <si>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</si>
  <si>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</si>
  <si>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</si>
  <si>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</si>
  <si>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</si>
  <si>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</si>
  <si>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</si>
  <si>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</si>
  <si>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</si>
  <si>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</si>
  <si>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</si>
  <si>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</si>
  <si>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</si>
  <si>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</si>
  <si>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</si>
  <si>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</si>
  <si>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</si>
  <si>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</si>
  <si>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</si>
  <si>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</si>
  <si>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</si>
  <si>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</si>
  <si>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</si>
  <si>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</si>
  <si>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</si>
  <si>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</si>
  <si>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</si>
  <si>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</si>
  <si>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</si>
  <si>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</si>
  <si>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</si>
  <si>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</si>
  <si>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</si>
  <si>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</si>
  <si>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</si>
  <si>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</si>
  <si>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</si>
  <si>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</si>
  <si>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</si>
  <si>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</si>
  <si>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</si>
  <si>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</si>
  <si>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</si>
  <si>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</si>
  <si>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</si>
  <si>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</si>
  <si>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</si>
  <si>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</si>
  <si>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</si>
  <si>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</si>
  <si>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</si>
  <si>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</si>
  <si>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</si>
  <si>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</si>
  <si>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</si>
  <si>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</si>
  <si>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</si>
  <si>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</si>
  <si>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</si>
  <si>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</si>
  <si>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</si>
  <si>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</si>
  <si>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</si>
  <si>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</si>
  <si>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</si>
  <si>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</si>
  <si>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</si>
  <si>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</si>
  <si>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</si>
  <si>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</si>
  <si>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</si>
  <si>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</si>
  <si>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</si>
  <si>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</si>
  <si>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</si>
  <si>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</si>
  <si>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</si>
  <si>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</si>
  <si>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</si>
  <si>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</si>
  <si>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</si>
  <si>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</si>
  <si>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</si>
  <si>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</si>
  <si>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</si>
  <si>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</si>
  <si>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</si>
  <si>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</si>
  <si>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</si>
  <si>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</si>
  <si>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</si>
  <si>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</si>
  <si>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</si>
  <si>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</si>
  <si>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</si>
  <si>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</si>
  <si>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</si>
  <si>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</si>
  <si>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</si>
  <si>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</si>
  <si>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</si>
  <si>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</si>
  <si>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</si>
  <si>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</si>
  <si>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</si>
  <si>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</si>
  <si>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</si>
  <si>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</si>
  <si>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</si>
  <si>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</si>
  <si>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</si>
  <si>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</si>
  <si>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</si>
  <si>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</si>
  <si>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</si>
  <si>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</si>
  <si>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</si>
  <si>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</si>
  <si>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</si>
  <si>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</si>
  <si>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</si>
  <si>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</si>
  <si>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</si>
  <si>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</si>
  <si>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</si>
  <si>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</si>
  <si>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</si>
  <si>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</si>
  <si>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</si>
  <si>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</si>
  <si>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</si>
  <si>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</si>
  <si>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</si>
  <si>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</si>
  <si>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</si>
  <si>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</si>
  <si>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</si>
  <si>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</si>
  <si>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</si>
  <si>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</si>
  <si>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</si>
  <si>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</si>
  <si>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</si>
  <si>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</si>
  <si>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</si>
  <si>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</si>
  <si>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</si>
  <si>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</si>
  <si>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</si>
  <si>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</si>
  <si>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</si>
  <si>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</si>
  <si>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</si>
  <si>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</si>
  <si>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</si>
  <si>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</si>
  <si>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</si>
  <si>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</si>
  <si>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</si>
  <si>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</si>
  <si>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</si>
  <si>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</si>
  <si>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</si>
  <si>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</si>
  <si>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</si>
  <si>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</si>
  <si>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</si>
  <si>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</si>
  <si>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</si>
  <si>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</si>
  <si>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</si>
  <si>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</si>
  <si>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</si>
  <si>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</si>
  <si>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</si>
  <si>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</si>
  <si>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</si>
  <si>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</si>
  <si>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</si>
  <si>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</si>
  <si>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</si>
  <si>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</si>
  <si>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</si>
  <si>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</si>
  <si>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</si>
  <si>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</si>
  <si>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</si>
  <si>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</si>
  <si>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</si>
  <si>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</si>
  <si>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</si>
  <si>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</si>
  <si>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</si>
  <si>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</si>
  <si>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</si>
  <si>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</si>
  <si>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</si>
  <si>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</si>
  <si>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</si>
  <si>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</si>
  <si>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</si>
  <si>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</si>
  <si>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</si>
  <si>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</si>
  <si>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</si>
  <si>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</si>
  <si>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</si>
  <si>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</si>
  <si>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</si>
  <si>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</si>
  <si>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</si>
  <si>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</si>
  <si>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</si>
  <si>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</si>
  <si>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</si>
  <si>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</si>
  <si>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</si>
  <si>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</si>
  <si>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</si>
  <si>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</si>
  <si>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</si>
  <si>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</si>
  <si>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</si>
  <si>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</si>
  <si>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</si>
  <si>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</si>
  <si>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</si>
  <si>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</si>
  <si>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</si>
  <si>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</si>
  <si>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</si>
  <si>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</si>
  <si>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</si>
  <si>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</si>
  <si>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</si>
  <si>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</si>
  <si>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</si>
  <si>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</si>
  <si>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</si>
  <si>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</si>
  <si>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</si>
  <si>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</si>
  <si>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</si>
  <si>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</si>
  <si>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</si>
  <si>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</si>
  <si>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</si>
  <si>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</si>
  <si>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</si>
  <si>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</si>
  <si>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</si>
  <si>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</si>
  <si>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</si>
  <si>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</si>
  <si>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</si>
  <si>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</si>
  <si>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</si>
  <si>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</si>
  <si>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</si>
  <si>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</si>
  <si>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</si>
  <si>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</si>
  <si>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</si>
  <si>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</si>
  <si>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</si>
  <si>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</si>
  <si>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</si>
  <si>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</si>
  <si>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</si>
  <si>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</si>
  <si>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</si>
  <si>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</si>
  <si>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</si>
  <si>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</si>
  <si>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</si>
  <si>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</si>
  <si>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</si>
  <si>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</si>
  <si>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</si>
  <si>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</si>
  <si>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</si>
  <si>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</si>
  <si>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</si>
  <si>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</si>
  <si>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</si>
  <si>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</si>
  <si>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</si>
  <si>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</si>
  <si>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</si>
  <si>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</si>
  <si>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</si>
  <si>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</si>
  <si>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</si>
  <si>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</si>
  <si>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</si>
  <si>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</si>
  <si>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</si>
  <si>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</si>
  <si>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</si>
  <si>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</si>
  <si>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</si>
  <si>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</si>
  <si>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</si>
  <si>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</si>
  <si>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</si>
  <si>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</si>
  <si>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</si>
  <si>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</si>
  <si>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</si>
  <si>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</si>
  <si>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</si>
  <si>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</si>
  <si>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</si>
  <si>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</si>
  <si>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</si>
  <si>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</si>
  <si>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</si>
  <si>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</si>
  <si>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</si>
  <si>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</si>
  <si>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</si>
  <si>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</si>
  <si>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</si>
  <si>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</si>
  <si>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</si>
  <si>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</si>
  <si>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</si>
  <si>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</si>
  <si>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</si>
  <si>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</si>
  <si>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</si>
  <si>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</si>
  <si>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</si>
  <si>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</si>
  <si>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</si>
  <si>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</si>
  <si>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</si>
  <si>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</si>
  <si>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</si>
  <si>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</si>
  <si>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</si>
  <si>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</si>
  <si>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</si>
  <si>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</si>
  <si>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</si>
  <si>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</si>
  <si>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</si>
  <si>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</si>
  <si>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</si>
  <si>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</si>
  <si>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</si>
  <si>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</si>
  <si>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</si>
  <si>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</si>
  <si>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</si>
  <si>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</si>
  <si>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</si>
  <si>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</si>
  <si>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</si>
  <si>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</si>
  <si>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</si>
  <si>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</si>
  <si>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</si>
  <si>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</si>
  <si>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</si>
  <si>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</si>
  <si>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</si>
  <si>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</si>
  <si>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</si>
  <si>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</si>
  <si>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</si>
  <si>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</si>
  <si>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</si>
  <si>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</si>
  <si>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</si>
  <si>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</si>
  <si>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</si>
  <si>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</si>
  <si>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</si>
  <si>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</si>
  <si>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</si>
  <si>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</si>
  <si>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</si>
  <si>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</si>
  <si>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</si>
  <si>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</si>
  <si>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</si>
  <si>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</si>
  <si>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</si>
  <si>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</si>
  <si>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</si>
  <si>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</si>
  <si>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</si>
  <si>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</si>
  <si>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</si>
  <si>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</si>
  <si>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</si>
  <si>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</si>
  <si>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</si>
  <si>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</si>
  <si>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</si>
  <si>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</si>
  <si>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</si>
  <si>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</si>
  <si>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</si>
  <si>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</si>
  <si>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</si>
  <si>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</si>
  <si>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</si>
  <si>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</si>
  <si>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</si>
  <si>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</si>
  <si>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</si>
  <si>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</si>
  <si>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</si>
  <si>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</si>
  <si>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</si>
  <si>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</si>
  <si>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</si>
  <si>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</si>
  <si>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</si>
  <si>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</si>
  <si>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</si>
  <si>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</si>
  <si>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</si>
  <si>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</si>
  <si>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</si>
  <si>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</si>
  <si>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</si>
  <si>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</si>
  <si>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</si>
  <si>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</si>
  <si>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</si>
  <si>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</si>
  <si>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</si>
  <si>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</si>
  <si>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</si>
  <si>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</si>
  <si>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</si>
  <si>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</si>
  <si>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</si>
  <si>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</si>
  <si>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</si>
  <si>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</si>
  <si>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</si>
  <si>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</si>
  <si>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</si>
  <si>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</si>
  <si>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</si>
  <si>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</si>
  <si>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</si>
  <si>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</si>
  <si>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</si>
  <si>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</si>
  <si>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</si>
  <si>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</si>
  <si>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</si>
  <si>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</si>
  <si>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</si>
  <si>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</si>
  <si>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</si>
  <si>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</si>
  <si>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</si>
  <si>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</si>
  <si>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</si>
  <si>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</si>
  <si>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</si>
  <si>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</si>
  <si>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</si>
  <si>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</si>
  <si>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</si>
  <si>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</si>
  <si>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</si>
  <si>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</si>
  <si>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</si>
  <si>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</si>
  <si>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</si>
  <si>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</si>
  <si>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</si>
  <si>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</si>
  <si>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</si>
  <si>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</si>
  <si>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</si>
  <si>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</si>
  <si>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</si>
  <si>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</si>
  <si>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</si>
  <si>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</si>
  <si>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</si>
  <si>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</si>
  <si>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</si>
  <si>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</si>
  <si>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</si>
  <si>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</si>
  <si>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</si>
  <si>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</si>
  <si>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</si>
  <si>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</si>
  <si>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</si>
  <si>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</si>
  <si>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</si>
  <si>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</si>
  <si>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</si>
  <si>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</si>
  <si>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</si>
  <si>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</si>
  <si>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</si>
  <si>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</si>
  <si>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</si>
  <si>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</si>
  <si>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</si>
  <si>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</si>
  <si>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</si>
  <si>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</si>
  <si>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</si>
  <si>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</si>
  <si>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</si>
  <si>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</si>
  <si>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</si>
  <si>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</si>
  <si>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</si>
  <si>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</si>
  <si>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</si>
  <si>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</si>
  <si>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</si>
  <si>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</si>
  <si>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</si>
  <si>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</si>
  <si>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</si>
  <si>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</si>
  <si>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</si>
  <si>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</si>
  <si>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</si>
  <si>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</si>
  <si>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</si>
  <si>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</si>
  <si>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</si>
  <si>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</si>
  <si>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</si>
  <si>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</si>
  <si>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</si>
  <si>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</si>
  <si>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</si>
  <si>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</si>
  <si>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</si>
  <si>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</si>
  <si>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</si>
  <si>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</si>
  <si>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</si>
  <si>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</si>
  <si>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</si>
  <si>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</si>
  <si>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</si>
  <si>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</si>
  <si>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</si>
  <si>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</si>
  <si>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</si>
  <si>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</si>
  <si>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</si>
  <si>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</si>
  <si>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</si>
  <si>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</si>
  <si>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</si>
  <si>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</si>
  <si>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</si>
  <si>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</si>
  <si>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</si>
  <si>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</si>
  <si>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</si>
  <si>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</si>
  <si>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</si>
  <si>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</si>
  <si>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</si>
  <si>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</si>
  <si>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</si>
  <si>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</si>
  <si>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</si>
  <si>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</si>
  <si>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</si>
  <si>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</si>
  <si>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</si>
  <si>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</si>
  <si>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</si>
  <si>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</si>
  <si>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</si>
  <si>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</si>
  <si>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</si>
  <si>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</si>
  <si>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</si>
  <si>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</si>
  <si>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</si>
  <si>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</si>
  <si>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</si>
  <si>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</si>
  <si>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</si>
  <si>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</si>
  <si>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</si>
  <si>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</si>
  <si>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</si>
  <si>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</si>
  <si>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</si>
  <si>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</si>
  <si>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</si>
  <si>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</si>
  <si>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</si>
  <si>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</si>
  <si>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</si>
  <si>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</si>
  <si>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</si>
  <si>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</si>
  <si>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</si>
  <si>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</si>
  <si>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</si>
  <si>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</si>
  <si>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</si>
  <si>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</si>
  <si>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</si>
  <si>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</si>
  <si>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</si>
  <si>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</si>
  <si>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</si>
  <si>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</si>
  <si>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</si>
  <si>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</si>
  <si>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</si>
  <si>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</si>
  <si>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</si>
  <si>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</si>
  <si>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</si>
  <si>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</si>
  <si>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</si>
  <si>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</si>
  <si>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</si>
  <si>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</si>
  <si>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</si>
  <si>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</si>
  <si>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</si>
  <si>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</si>
  <si>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</si>
  <si>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</si>
  <si>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</si>
  <si>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</si>
  <si>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</si>
  <si>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</si>
  <si>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</si>
  <si>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</si>
  <si>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</si>
  <si>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</si>
  <si>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</si>
  <si>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</si>
  <si>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</si>
  <si>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</si>
  <si>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</si>
  <si>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</si>
  <si>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</si>
  <si>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</si>
  <si>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</si>
  <si>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</si>
  <si>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</si>
  <si>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</si>
  <si>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</si>
  <si>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</si>
  <si>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</si>
  <si>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</si>
  <si>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</si>
  <si>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</si>
  <si>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</si>
  <si>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</si>
  <si>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</si>
  <si>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</si>
  <si>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</si>
  <si>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</si>
  <si>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</si>
  <si>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</si>
  <si>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</si>
  <si>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</si>
  <si>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</si>
  <si>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</si>
  <si>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</si>
  <si>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</si>
  <si>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</si>
  <si>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</si>
  <si>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</si>
  <si>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</si>
  <si>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</si>
  <si>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</si>
  <si>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</si>
  <si>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</si>
  <si>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</si>
  <si>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</si>
  <si>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</si>
  <si>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</si>
  <si>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</si>
  <si>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</si>
  <si>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</si>
  <si>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</si>
  <si>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</si>
  <si>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</si>
  <si>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</si>
  <si>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</si>
  <si>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</si>
  <si>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</si>
  <si>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</si>
  <si>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</si>
  <si>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</si>
  <si>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</si>
  <si>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</si>
  <si>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</si>
  <si>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</si>
  <si>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</si>
  <si>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</si>
  <si>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</si>
  <si>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</si>
  <si>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</si>
  <si>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</si>
  <si>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</si>
  <si>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</si>
  <si>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</si>
  <si>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</si>
  <si>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</si>
  <si>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</si>
  <si>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</si>
  <si>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</si>
  <si>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</si>
  <si>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</si>
  <si>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</si>
  <si>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</si>
  <si>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</si>
  <si>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</si>
  <si>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</si>
  <si>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</si>
  <si>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</si>
  <si>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</si>
  <si>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</si>
  <si>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</si>
  <si>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</si>
  <si>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</si>
  <si>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</si>
  <si>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</si>
  <si>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</si>
  <si>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</si>
  <si>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</si>
  <si>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</si>
  <si>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</si>
  <si>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</si>
  <si>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</si>
  <si>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</si>
  <si>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</si>
  <si>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</si>
  <si>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</si>
  <si>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</si>
  <si>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</si>
  <si>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</si>
  <si>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</si>
  <si>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</si>
  <si>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</si>
  <si>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</si>
  <si>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</si>
  <si>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</si>
  <si>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</si>
  <si>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</si>
  <si>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</si>
  <si>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</si>
  <si>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</si>
  <si>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</si>
  <si>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</si>
  <si>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</si>
  <si>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</si>
  <si>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</si>
  <si>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</si>
  <si>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</si>
  <si>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</si>
  <si>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</si>
  <si>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</si>
  <si>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</si>
  <si>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</si>
  <si>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</si>
  <si>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</si>
  <si>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</si>
  <si>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</si>
  <si>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</si>
  <si>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</si>
  <si>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</si>
  <si>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</si>
  <si>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</si>
  <si>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</si>
  <si>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</si>
  <si>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</si>
  <si>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</si>
  <si>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</si>
  <si>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</si>
  <si>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</si>
  <si>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</si>
  <si>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</si>
  <si>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</si>
  <si>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</si>
  <si>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</si>
  <si>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</si>
  <si>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</si>
  <si>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</si>
  <si>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</si>
  <si>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</si>
  <si>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</si>
  <si>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</si>
  <si>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</si>
  <si>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</si>
  <si>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</si>
  <si>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</si>
  <si>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</si>
  <si>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</si>
  <si>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</si>
  <si>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</si>
  <si>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</si>
  <si>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</si>
  <si>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</si>
  <si>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</si>
  <si>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</si>
  <si>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</si>
  <si>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</si>
  <si>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</si>
  <si>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</si>
  <si>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</si>
  <si>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</si>
  <si>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</si>
  <si>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</si>
  <si>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</si>
  <si>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</si>
  <si>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</si>
  <si>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</si>
  <si>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</si>
  <si>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</si>
  <si>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</si>
  <si>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</si>
  <si>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</si>
  <si>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</si>
  <si>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</si>
  <si>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</si>
  <si>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</si>
  <si>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</si>
  <si>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</si>
  <si>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</si>
  <si>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</si>
  <si>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</si>
  <si>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</si>
  <si>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</si>
  <si>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</si>
  <si>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</si>
  <si>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</si>
  <si>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</si>
  <si>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</si>
  <si>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</si>
  <si>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</si>
  <si>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</si>
  <si>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</si>
  <si>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</si>
  <si>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</si>
  <si>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</si>
  <si>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</si>
  <si>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</si>
  <si>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</si>
  <si>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</si>
  <si>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</si>
  <si>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</si>
  <si>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</si>
  <si>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</si>
  <si>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</si>
  <si>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</si>
  <si>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</si>
  <si>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</si>
  <si>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</si>
  <si>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</si>
  <si>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</si>
  <si>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</si>
  <si>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</si>
  <si>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</si>
  <si>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</si>
  <si>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</si>
  <si>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</si>
  <si>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</si>
  <si>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</si>
  <si>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</si>
  <si>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</si>
  <si>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</si>
  <si>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</si>
  <si>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</si>
  <si>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</si>
  <si>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</si>
  <si>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</si>
  <si>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</si>
  <si>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</si>
  <si>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</si>
  <si>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</si>
  <si>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</si>
  <si>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</si>
  <si>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</si>
  <si>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</si>
  <si>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</si>
  <si>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</si>
  <si>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</si>
  <si>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</si>
  <si>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</si>
  <si>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</si>
  <si>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</si>
  <si>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</si>
  <si>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</si>
  <si>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</si>
  <si>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</si>
  <si>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</si>
  <si>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</si>
  <si>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</si>
  <si>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</si>
  <si>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</si>
  <si>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</si>
  <si>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</si>
  <si>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</si>
  <si>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</si>
  <si>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</si>
  <si>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</si>
  <si>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</si>
  <si>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</si>
  <si>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</si>
  <si>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</si>
  <si>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</si>
  <si>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</si>
  <si>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</si>
  <si>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</si>
  <si>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</si>
  <si>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</si>
  <si>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</si>
  <si>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</si>
  <si>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</si>
  <si>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</si>
  <si>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</si>
  <si>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</si>
  <si>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</si>
  <si>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</si>
  <si>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</si>
  <si>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</si>
  <si>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</si>
  <si>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</si>
  <si>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</si>
  <si>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</si>
  <si>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</si>
  <si>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</si>
  <si>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</si>
  <si>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</si>
  <si>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</si>
  <si>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</si>
  <si>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</si>
  <si>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</si>
  <si>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</si>
  <si>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</si>
  <si>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</si>
  <si>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</si>
  <si>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</si>
  <si>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</si>
  <si>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</si>
  <si>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</si>
  <si>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</si>
  <si>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</si>
  <si>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</si>
  <si>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</si>
  <si>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</si>
  <si>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</si>
  <si>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</si>
  <si>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</si>
  <si>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</si>
  <si>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</si>
  <si>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</si>
  <si>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</si>
  <si>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</si>
  <si>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</si>
  <si>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</si>
  <si>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</si>
  <si>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</si>
  <si>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</si>
  <si>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</si>
  <si>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</si>
  <si>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</si>
  <si>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</si>
  <si>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</si>
  <si>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</si>
  <si>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</si>
  <si>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</si>
  <si>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</si>
  <si>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</si>
  <si>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</si>
  <si>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</si>
  <si>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</si>
  <si>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</si>
  <si>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</si>
  <si>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</si>
  <si>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</si>
  <si>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</si>
  <si>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</si>
  <si>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</si>
  <si>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</si>
  <si>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</si>
  <si>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</si>
  <si>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</si>
  <si>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</si>
  <si>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</si>
  <si>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</si>
  <si>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</si>
  <si>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</si>
  <si>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</si>
  <si>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</si>
  <si>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</si>
  <si>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</si>
  <si>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</si>
  <si>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</si>
  <si>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</si>
  <si>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</si>
  <si>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</si>
  <si>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</si>
  <si>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</si>
  <si>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</si>
  <si>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</si>
  <si>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</si>
  <si>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</si>
  <si>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</si>
  <si>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</si>
  <si>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</si>
  <si>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</si>
  <si>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</si>
  <si>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</si>
  <si>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</si>
  <si>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</si>
  <si>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</si>
  <si>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</si>
  <si>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</si>
  <si>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</si>
  <si>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</si>
  <si>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</si>
  <si>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</si>
  <si>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</si>
  <si>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</si>
  <si>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</si>
  <si>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</si>
  <si>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</si>
  <si>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</si>
  <si>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</si>
  <si>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</si>
  <si>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</si>
  <si>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</si>
  <si>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</si>
  <si>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</si>
  <si>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</si>
  <si>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</si>
  <si>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</si>
  <si>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</si>
  <si>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</si>
  <si>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</si>
  <si>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</si>
  <si>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</si>
  <si>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</si>
  <si>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</si>
  <si>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</si>
  <si>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</si>
  <si>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</si>
  <si>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</si>
  <si>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</si>
  <si>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</si>
  <si>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</si>
  <si>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</si>
  <si>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</si>
  <si>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</si>
  <si>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</si>
  <si>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</si>
  <si>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</si>
  <si>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</si>
  <si>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</si>
  <si>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</si>
  <si>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</si>
  <si>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</si>
  <si>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</si>
  <si>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</si>
  <si>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</si>
  <si>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</si>
  <si>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</si>
  <si>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</si>
  <si>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</si>
  <si>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</si>
  <si>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</si>
  <si>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</si>
  <si>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</si>
  <si>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</si>
  <si>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</si>
  <si>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</si>
  <si>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</si>
  <si>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</si>
  <si>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</si>
  <si>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</si>
  <si>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</si>
  <si>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</si>
  <si>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</si>
  <si>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</si>
  <si>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</si>
  <si>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</si>
  <si>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</si>
  <si>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</si>
  <si>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</si>
  <si>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</si>
  <si>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</si>
  <si>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</si>
  <si>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</si>
  <si>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</si>
  <si>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</si>
  <si>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</si>
  <si>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</si>
  <si>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</si>
  <si>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</si>
  <si>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</si>
  <si>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</si>
  <si>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</si>
  <si>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</si>
  <si>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</si>
  <si>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</si>
  <si>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</si>
  <si>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</si>
  <si>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</si>
  <si>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</si>
  <si>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</si>
  <si>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</si>
  <si>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</si>
  <si>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</si>
  <si>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</si>
  <si>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</si>
  <si>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</si>
  <si>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</si>
  <si>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</si>
  <si>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</si>
  <si>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</si>
  <si>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</si>
  <si>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</si>
  <si>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</si>
  <si>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</si>
  <si>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</si>
  <si>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</si>
  <si>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</si>
  <si>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</si>
  <si>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</si>
  <si>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</si>
  <si>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</si>
  <si>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</si>
  <si>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</si>
  <si>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</si>
  <si>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</si>
  <si>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</si>
  <si>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</si>
  <si>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</si>
  <si>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</si>
  <si>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</si>
  <si>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</si>
  <si>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</si>
  <si>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</si>
  <si>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</si>
  <si>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</si>
  <si>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</si>
  <si>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</si>
  <si>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</si>
  <si>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</si>
  <si>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</si>
  <si>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</si>
  <si>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</si>
  <si>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</si>
  <si>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</si>
  <si>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</si>
  <si>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</si>
  <si>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</si>
  <si>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</si>
  <si>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</si>
  <si>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</si>
  <si>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</si>
  <si>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</si>
  <si>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</si>
  <si>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</si>
  <si>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</si>
  <si>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</si>
  <si>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</si>
  <si>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</si>
  <si>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</si>
  <si>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</si>
  <si>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</si>
  <si>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</si>
  <si>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</si>
  <si>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</si>
  <si>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</si>
  <si>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</si>
  <si>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</si>
  <si>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</si>
  <si>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</si>
  <si>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</si>
  <si>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</si>
  <si>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</si>
  <si>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</si>
  <si>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</si>
  <si>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</si>
  <si>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</si>
  <si>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</si>
  <si>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</si>
  <si>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</si>
  <si>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</si>
  <si>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</si>
  <si>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</si>
  <si>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</si>
  <si>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</si>
  <si>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</si>
  <si>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</si>
  <si>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</si>
  <si>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</si>
  <si>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</si>
  <si>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</si>
  <si>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</si>
  <si>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</si>
  <si>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</si>
  <si>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</si>
  <si>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</si>
  <si>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</si>
  <si>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</si>
  <si>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</si>
  <si>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</si>
  <si>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</si>
  <si>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</si>
  <si>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</si>
  <si>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</si>
  <si>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</si>
  <si>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</si>
  <si>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</si>
  <si>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</si>
  <si>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</si>
  <si>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</si>
  <si>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</si>
  <si>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</si>
  <si>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</si>
  <si>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</si>
  <si>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</si>
  <si>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</si>
  <si>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</si>
  <si>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</si>
  <si>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</si>
  <si>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</si>
  <si>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</si>
  <si>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</si>
  <si>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</si>
  <si>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</si>
  <si>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</si>
  <si>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</si>
  <si>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</si>
  <si>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</si>
  <si>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</si>
  <si>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</si>
  <si>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</si>
  <si>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</si>
  <si>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</si>
  <si>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</si>
  <si>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</si>
  <si>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</si>
  <si>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</si>
  <si>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</si>
  <si>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</si>
  <si>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</si>
  <si>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</si>
  <si>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</si>
  <si>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</si>
  <si>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</si>
  <si>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</si>
  <si>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</si>
  <si>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</si>
  <si>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</si>
  <si>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</si>
  <si>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</si>
  <si>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</si>
  <si>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</si>
  <si>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</si>
  <si>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</si>
  <si>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</si>
  <si>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</si>
  <si>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</si>
  <si>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</si>
  <si>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</si>
  <si>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</si>
  <si>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</si>
  <si>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</si>
  <si>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</si>
  <si>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</si>
  <si>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</si>
  <si>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</si>
  <si>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</si>
  <si>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</si>
  <si>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</si>
  <si>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</si>
  <si>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</si>
  <si>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</si>
  <si>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</si>
  <si>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</si>
  <si>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</si>
  <si>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</si>
  <si>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</si>
  <si>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</si>
  <si>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</si>
  <si>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</si>
  <si>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</si>
  <si>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</si>
  <si>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</si>
  <si>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</si>
  <si>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</si>
  <si>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</si>
  <si>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</si>
  <si>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</si>
  <si>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</si>
  <si>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</si>
  <si>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</si>
  <si>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</si>
  <si>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</si>
  <si>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</si>
  <si>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</si>
  <si>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</si>
  <si>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</si>
  <si>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</si>
  <si>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</si>
  <si>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</si>
  <si>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</si>
  <si>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</si>
  <si>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</si>
  <si>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</si>
  <si>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</si>
  <si>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</si>
  <si>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</si>
  <si>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</si>
  <si>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</si>
  <si>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</si>
  <si>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</si>
  <si>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</si>
  <si>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</si>
  <si>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</si>
  <si>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</si>
  <si>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</si>
  <si>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</si>
  <si>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</si>
  <si>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</si>
  <si>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</si>
  <si>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</si>
  <si>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</si>
  <si>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</si>
  <si>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</si>
  <si>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</si>
  <si>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</si>
  <si>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</si>
  <si>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</si>
  <si>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</si>
  <si>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</si>
  <si>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</si>
  <si>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</si>
  <si>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</si>
  <si>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</si>
  <si>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</si>
  <si>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</si>
  <si>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</si>
  <si>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</si>
  <si>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</si>
  <si>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</si>
  <si>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</si>
  <si>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</si>
  <si>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</si>
  <si>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</si>
  <si>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</si>
  <si>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</si>
  <si>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</si>
  <si>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</si>
  <si>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</si>
  <si>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</si>
  <si>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</si>
  <si>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</si>
  <si>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</si>
  <si>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</si>
  <si>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</si>
  <si>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</si>
  <si>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</si>
  <si>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</si>
  <si>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</si>
  <si>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</si>
  <si>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</si>
  <si>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</si>
  <si>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</si>
  <si>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</si>
  <si>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</si>
  <si>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</si>
  <si>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</si>
  <si>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</si>
  <si>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</si>
  <si>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</si>
  <si>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</si>
  <si>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</si>
  <si>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</si>
  <si>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</si>
  <si>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</si>
  <si>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</si>
  <si>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</si>
  <si>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</si>
  <si>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</si>
  <si>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</si>
  <si>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</si>
  <si>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</si>
  <si>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</si>
  <si>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</si>
  <si>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</si>
  <si>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</si>
  <si>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</si>
  <si>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</si>
  <si>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</si>
  <si>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</si>
  <si>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</si>
  <si>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</si>
  <si>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</si>
  <si>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</si>
  <si>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</si>
  <si>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</si>
  <si>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</si>
  <si>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</si>
  <si>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</si>
  <si>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</si>
  <si>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</si>
  <si>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</si>
  <si>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</si>
  <si>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</si>
  <si>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</si>
  <si>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</si>
  <si>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</si>
  <si>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</si>
  <si>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</si>
  <si>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</si>
  <si>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</si>
  <si>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</si>
  <si>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</si>
  <si>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</si>
  <si>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</si>
  <si>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</si>
  <si>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</si>
  <si>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</si>
  <si>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</si>
  <si>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</si>
  <si>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</si>
  <si>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</si>
  <si>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</si>
  <si>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</si>
  <si>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</si>
  <si>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</si>
  <si>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</si>
  <si>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</si>
  <si>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</si>
  <si>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</si>
  <si>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</si>
  <si>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</si>
  <si>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</si>
  <si>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</si>
  <si>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</si>
  <si>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</si>
  <si>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</si>
  <si>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</si>
  <si>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</si>
  <si>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</si>
  <si>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</si>
  <si>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</si>
  <si>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</si>
  <si>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</si>
  <si>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</si>
  <si>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</si>
  <si>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</si>
  <si>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</si>
  <si>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</si>
  <si>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</si>
  <si>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</si>
  <si>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</si>
  <si>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</si>
  <si>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</si>
  <si>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</si>
  <si>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</si>
  <si>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</si>
  <si>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</si>
  <si>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</si>
  <si>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</si>
  <si>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</si>
  <si>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</si>
  <si>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</si>
  <si>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</si>
  <si>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</si>
  <si>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</si>
  <si>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</si>
  <si>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</si>
  <si>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</si>
  <si>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</si>
  <si>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</si>
  <si>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</si>
  <si>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</si>
  <si>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</si>
  <si>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</si>
  <si>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</si>
  <si>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</si>
  <si>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</si>
  <si>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</si>
  <si>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</si>
  <si>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</si>
  <si>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</si>
  <si>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</si>
  <si>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</si>
  <si>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</si>
  <si>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</si>
  <si>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</si>
  <si>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</si>
  <si>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</si>
  <si>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</si>
  <si>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</si>
  <si>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</si>
  <si>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</si>
  <si>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</si>
  <si>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</si>
  <si>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</si>
  <si>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</si>
  <si>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</si>
  <si>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</si>
  <si>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</si>
  <si>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</si>
  <si>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</si>
  <si>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</si>
  <si>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</si>
  <si>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</si>
  <si>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</si>
  <si>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</si>
  <si>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</si>
  <si>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</si>
  <si>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</si>
  <si>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</si>
  <si>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</si>
  <si>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</si>
  <si>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</si>
  <si>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</si>
  <si>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</si>
  <si>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</si>
  <si>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</si>
  <si>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</si>
  <si>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</si>
  <si>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</si>
  <si>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</si>
  <si>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</si>
  <si>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</si>
  <si>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</si>
  <si>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</si>
  <si>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</si>
  <si>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</si>
  <si>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</si>
  <si>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</si>
  <si>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</si>
  <si>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</si>
  <si>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</si>
  <si>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</si>
  <si>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</si>
  <si>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</si>
  <si>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</si>
  <si>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</si>
  <si>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</si>
  <si>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</si>
  <si>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</si>
  <si>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</si>
  <si>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</si>
  <si>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</si>
  <si>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</si>
  <si>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</si>
  <si>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</si>
  <si>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</si>
  <si>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</si>
  <si>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</si>
  <si>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</si>
  <si>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</si>
  <si>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</si>
  <si>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</si>
  <si>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</si>
  <si>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</si>
  <si>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</si>
  <si>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</si>
  <si>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</si>
  <si>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</si>
  <si>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</si>
  <si>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</si>
  <si>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</si>
  <si>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</si>
  <si>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</si>
  <si>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</si>
  <si>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</si>
  <si>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</si>
  <si>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</si>
  <si>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</si>
  <si>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</si>
  <si>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</si>
  <si>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</si>
  <si>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</si>
  <si>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</si>
  <si>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</si>
  <si>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</si>
  <si>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</si>
  <si>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</si>
  <si>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</si>
  <si>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</si>
  <si>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</si>
  <si>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</si>
  <si>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</si>
  <si>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</si>
  <si>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</si>
  <si>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</si>
  <si>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</si>
  <si>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</si>
  <si>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</si>
  <si>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</si>
  <si>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</si>
  <si>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</si>
  <si>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</si>
  <si>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</si>
  <si>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</si>
  <si>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</si>
  <si>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</si>
  <si>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</si>
  <si>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</si>
  <si>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</si>
  <si>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</si>
  <si>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</si>
  <si>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</si>
  <si>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</si>
  <si>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</si>
  <si>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</si>
  <si>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</si>
  <si>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</si>
  <si>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</si>
  <si>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</si>
  <si>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</si>
  <si>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</si>
  <si>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</si>
  <si>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</si>
  <si>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</si>
  <si>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</si>
  <si>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</si>
  <si>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</si>
  <si>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</si>
  <si>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</si>
  <si>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</si>
  <si>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</si>
  <si>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</si>
  <si>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</si>
  <si>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</si>
  <si>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</si>
  <si>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</si>
  <si>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</si>
  <si>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</si>
  <si>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</si>
  <si>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</si>
  <si>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</si>
  <si>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</si>
  <si>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</si>
  <si>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</si>
  <si>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</si>
  <si>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</si>
  <si>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</si>
  <si>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</si>
  <si>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</si>
  <si>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</si>
  <si>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</si>
  <si>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</si>
  <si>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</si>
  <si>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</si>
  <si>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</si>
  <si>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</si>
  <si>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</si>
  <si>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</si>
  <si>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</si>
  <si>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</si>
  <si>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</si>
  <si>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</si>
  <si>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</si>
  <si>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</si>
  <si>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</si>
  <si>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</si>
  <si>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</si>
  <si>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</si>
  <si>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</si>
  <si>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</si>
  <si>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</si>
  <si>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</si>
  <si>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</si>
  <si>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</si>
  <si>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</si>
  <si>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</si>
  <si>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</si>
  <si>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</si>
  <si>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</si>
  <si>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</si>
  <si>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</si>
  <si>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</si>
  <si>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</si>
  <si>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</si>
  <si>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</si>
  <si>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</si>
  <si>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</si>
  <si>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</si>
  <si>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</si>
  <si>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</si>
  <si>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</si>
  <si>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</si>
  <si>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</si>
  <si>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</si>
  <si>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</si>
  <si>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</si>
  <si>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</si>
  <si>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</si>
  <si>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</si>
  <si>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</si>
  <si>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</si>
  <si>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</si>
  <si>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</si>
  <si>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</si>
  <si>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</si>
  <si>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</si>
  <si>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</si>
  <si>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</si>
  <si>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</si>
  <si>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</si>
  <si>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</si>
  <si>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</si>
  <si>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</si>
  <si>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</si>
  <si>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</si>
  <si>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</si>
  <si>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</si>
  <si>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</si>
  <si>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</si>
  <si>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</si>
  <si>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</si>
  <si>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</si>
  <si>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</si>
  <si>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</si>
  <si>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</si>
  <si>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</si>
  <si>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</si>
  <si>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</si>
  <si>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</si>
  <si>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</si>
  <si>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</si>
  <si>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</si>
  <si>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</si>
  <si>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</si>
  <si>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</si>
  <si>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</si>
  <si>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</si>
  <si>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</si>
  <si>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</si>
  <si>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</si>
  <si>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</si>
  <si>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</si>
  <si>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</si>
  <si>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</si>
  <si>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</si>
  <si>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</si>
  <si>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</si>
  <si>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</si>
  <si>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</si>
  <si>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</si>
  <si>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</si>
  <si>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</si>
  <si>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</si>
  <si>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</si>
  <si>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</si>
  <si>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</si>
  <si>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</si>
  <si>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</si>
  <si>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</si>
  <si>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</si>
  <si>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</si>
  <si>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</si>
  <si>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</si>
  <si>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</si>
  <si>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</si>
  <si>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</si>
  <si>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</si>
  <si>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</si>
  <si>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</si>
  <si>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</si>
  <si>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</si>
  <si>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</si>
  <si>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</si>
  <si>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</si>
  <si>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</si>
  <si>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</si>
  <si>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</si>
  <si>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</si>
  <si>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</si>
  <si>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</si>
  <si>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</si>
  <si>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</si>
  <si>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</si>
  <si>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</si>
  <si>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</si>
  <si>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</si>
  <si>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</si>
  <si>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</si>
  <si>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</si>
  <si>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</si>
  <si>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</si>
  <si>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</si>
  <si>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</si>
  <si>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</si>
  <si>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</si>
  <si>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</si>
  <si>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</si>
  <si>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</si>
  <si>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</si>
  <si>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</si>
  <si>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</si>
  <si>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</si>
  <si>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</si>
  <si>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</si>
  <si>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</si>
  <si>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</si>
  <si>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</si>
  <si>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</si>
  <si>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</si>
  <si>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</si>
  <si>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</si>
  <si>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</si>
  <si>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</si>
  <si>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</si>
  <si>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</si>
  <si>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</si>
  <si>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</si>
  <si>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</si>
  <si>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</si>
  <si>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</si>
  <si>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</si>
  <si>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</si>
  <si>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</si>
  <si>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</si>
  <si>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</si>
  <si>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</si>
  <si>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</si>
  <si>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</si>
  <si>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</si>
  <si>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</si>
  <si>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</si>
  <si>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</si>
  <si>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</si>
  <si>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</si>
  <si>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</si>
  <si>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</si>
  <si>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</si>
  <si>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</si>
  <si>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</si>
  <si>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</si>
  <si>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</si>
  <si>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</si>
  <si>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</si>
  <si>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</si>
  <si>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</si>
  <si>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</si>
  <si>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</si>
  <si>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</si>
  <si>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</si>
  <si>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</si>
  <si>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</si>
  <si>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</si>
  <si>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</si>
  <si>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</si>
  <si>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</si>
  <si>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</si>
  <si>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</si>
  <si>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</si>
  <si>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</si>
  <si>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</si>
  <si>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</si>
  <si>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</si>
  <si>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</si>
  <si>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</si>
  <si>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</si>
  <si>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</si>
  <si>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</si>
  <si>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</si>
  <si>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</si>
  <si>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</si>
  <si>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</si>
  <si>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</si>
  <si>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</si>
  <si>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</si>
  <si>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</si>
  <si>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</si>
  <si>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</si>
  <si>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</si>
  <si>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</si>
  <si>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</si>
  <si>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</si>
  <si>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</si>
  <si>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</si>
  <si>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</si>
  <si>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</si>
  <si>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</si>
  <si>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</si>
  <si>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</si>
  <si>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</si>
  <si>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</si>
  <si>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</si>
  <si>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</si>
  <si>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</si>
  <si>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</si>
  <si>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</si>
  <si>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</si>
  <si>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</si>
  <si>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</si>
  <si>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</si>
  <si>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</si>
  <si>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</si>
  <si>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</si>
  <si>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</si>
  <si>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</si>
  <si>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</si>
  <si>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</si>
  <si>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</si>
  <si>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</si>
  <si>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</si>
  <si>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</si>
  <si>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</si>
  <si>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</si>
  <si>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</si>
  <si>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</si>
  <si>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</si>
  <si>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</si>
  <si>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</si>
  <si>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</si>
  <si>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</si>
  <si>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</si>
  <si>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</si>
  <si>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</si>
  <si>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</si>
  <si>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</si>
  <si>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</si>
  <si>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</si>
  <si>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</si>
  <si>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</si>
  <si>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</si>
  <si>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</si>
  <si>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</si>
  <si>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</si>
  <si>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</si>
  <si>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</si>
  <si>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</si>
  <si>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</si>
  <si>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</si>
  <si>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</si>
  <si>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</si>
  <si>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</si>
  <si>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</si>
  <si>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</si>
  <si>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</si>
  <si>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</si>
  <si>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</si>
  <si>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</si>
  <si>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</si>
  <si>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</si>
  <si>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</si>
  <si>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</si>
  <si>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</si>
  <si>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</si>
  <si>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</si>
  <si>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</si>
  <si>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</si>
  <si>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</si>
  <si>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</si>
  <si>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</si>
  <si>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</si>
  <si>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</si>
  <si>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</si>
  <si>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</si>
  <si>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</si>
  <si>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</si>
  <si>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</si>
  <si>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</si>
  <si>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</si>
  <si>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</si>
  <si>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</si>
  <si>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</si>
  <si>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</si>
  <si>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</si>
  <si>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</si>
  <si>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</si>
  <si>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</si>
  <si>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</si>
  <si>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</si>
  <si>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</si>
  <si>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</si>
  <si>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</si>
  <si>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</si>
  <si>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</si>
  <si>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</si>
  <si>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</si>
  <si>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</si>
  <si>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</si>
  <si>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</si>
  <si>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</si>
  <si>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</si>
  <si>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</si>
  <si>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</si>
  <si>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</si>
  <si>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</si>
  <si>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</si>
  <si>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</si>
  <si>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</si>
  <si>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</si>
  <si>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</si>
  <si>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</si>
  <si>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</si>
  <si>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</si>
  <si>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</si>
  <si>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</si>
  <si>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</si>
  <si>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</si>
  <si>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</si>
  <si>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</si>
  <si>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</si>
  <si>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</si>
  <si>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</si>
  <si>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</si>
  <si>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</si>
  <si>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</si>
  <si>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</si>
  <si>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</si>
  <si>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</si>
  <si>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</si>
  <si>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</si>
  <si>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</si>
  <si>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</si>
  <si>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</si>
  <si>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</si>
  <si>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</si>
  <si>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</si>
  <si>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</si>
  <si>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</si>
  <si>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</si>
  <si>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</si>
  <si>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</si>
  <si>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</si>
  <si>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</si>
  <si>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</si>
  <si>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</si>
  <si>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</si>
  <si>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</si>
  <si>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</si>
  <si>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</si>
  <si>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</si>
  <si>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</si>
  <si>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</si>
  <si>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</si>
  <si>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</si>
  <si>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</si>
  <si>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</si>
  <si>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</si>
  <si>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</si>
  <si>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</si>
  <si>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</si>
  <si>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</si>
  <si>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</si>
  <si>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</si>
  <si>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</si>
  <si>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</si>
  <si>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</si>
  <si>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</si>
  <si>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</si>
  <si>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</si>
  <si>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</si>
  <si>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</si>
  <si>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</si>
  <si>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</si>
  <si>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</si>
  <si>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</si>
  <si>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</si>
  <si>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</si>
  <si>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</si>
  <si>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</si>
  <si>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</si>
  <si>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</si>
  <si>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</si>
  <si>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</si>
  <si>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</si>
  <si>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</si>
  <si>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</si>
  <si>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</si>
  <si>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</si>
  <si>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</si>
  <si>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</si>
  <si>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</si>
  <si>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</si>
  <si>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</si>
  <si>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</si>
  <si>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</si>
  <si>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</si>
  <si>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</si>
  <si>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</si>
  <si>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</si>
  <si>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</si>
  <si>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</si>
  <si>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</si>
  <si>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</si>
  <si>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</si>
  <si>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</si>
  <si>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</si>
  <si>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</si>
  <si>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</si>
  <si>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</si>
  <si>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</si>
  <si>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</si>
  <si>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</si>
  <si>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</si>
  <si>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</si>
  <si>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</si>
  <si>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</si>
  <si>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</si>
  <si>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</si>
  <si>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</si>
  <si>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</si>
  <si>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</si>
  <si>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</si>
  <si>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</si>
  <si>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</si>
  <si>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</si>
  <si>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</si>
  <si>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</si>
  <si>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</si>
  <si>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</si>
  <si>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</si>
  <si>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</si>
  <si>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</si>
  <si>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</si>
  <si>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</si>
  <si>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</si>
  <si>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</si>
  <si>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</si>
  <si>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</si>
  <si>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</si>
  <si>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</si>
  <si>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</si>
  <si>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</si>
  <si>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</si>
  <si>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</si>
  <si>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</si>
  <si>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</si>
  <si>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</si>
  <si>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</si>
  <si>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</si>
  <si>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</si>
  <si>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</si>
  <si>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</si>
  <si>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</si>
  <si>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</si>
  <si>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</si>
  <si>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</si>
  <si>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</si>
  <si>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</si>
  <si>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</si>
  <si>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</si>
  <si>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</si>
  <si>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</si>
  <si>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</si>
  <si>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</si>
  <si>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</si>
  <si>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</si>
  <si>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</si>
  <si>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</si>
  <si>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</si>
  <si>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</si>
  <si>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</si>
  <si>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</si>
  <si>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</si>
  <si>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</si>
  <si>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</si>
  <si>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</si>
  <si>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</si>
  <si>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</si>
  <si>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</si>
  <si>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</si>
  <si>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</si>
  <si>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</si>
  <si>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</si>
  <si>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</si>
  <si>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</si>
  <si>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</si>
  <si>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</si>
  <si>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</si>
  <si>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</si>
  <si>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</si>
  <si>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</si>
  <si>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</si>
  <si>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</si>
  <si>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</si>
  <si>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</si>
  <si>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</si>
  <si>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</si>
  <si>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</si>
  <si>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</si>
  <si>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</si>
  <si>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</si>
  <si>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</si>
  <si>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</si>
  <si>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</si>
  <si>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</si>
  <si>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</si>
  <si>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</si>
  <si>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</si>
  <si>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</si>
  <si>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</si>
  <si>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</si>
  <si>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</si>
  <si>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</si>
  <si>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</si>
  <si>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</si>
  <si>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</si>
  <si>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</si>
  <si>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</si>
  <si>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</si>
  <si>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</si>
  <si>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</si>
  <si>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</si>
  <si>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</si>
  <si>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</si>
  <si>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</si>
  <si>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</si>
  <si>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</si>
  <si>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</si>
  <si>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</si>
  <si>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</si>
  <si>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</si>
  <si>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</si>
  <si>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</si>
  <si>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</si>
  <si>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</si>
  <si>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</si>
  <si>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</si>
  <si>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</si>
  <si>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</si>
  <si>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</si>
  <si>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</si>
  <si>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</si>
  <si>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</si>
  <si>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</si>
  <si>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</si>
  <si>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</si>
  <si>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</si>
  <si>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</si>
  <si>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</si>
  <si>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</si>
  <si>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</si>
  <si>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</si>
  <si>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</si>
  <si>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</si>
  <si>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</si>
  <si>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</si>
  <si>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</si>
  <si>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</si>
  <si>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</si>
  <si>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</si>
  <si>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</si>
  <si>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</si>
  <si>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</si>
  <si>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</si>
  <si>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</si>
  <si>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</si>
  <si>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</si>
  <si>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</si>
  <si>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</si>
  <si>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</si>
  <si>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</si>
  <si>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</si>
  <si>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</si>
  <si>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</si>
  <si>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</si>
  <si>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</si>
  <si>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</si>
  <si>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</si>
  <si>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</si>
  <si>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</si>
  <si>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</si>
  <si>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</si>
  <si>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</si>
  <si>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</si>
  <si>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</si>
  <si>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</si>
  <si>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</si>
  <si>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</si>
  <si>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</si>
  <si>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</si>
  <si>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</si>
  <si>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</si>
  <si>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</si>
  <si>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</si>
  <si>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</si>
  <si>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</si>
  <si>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</si>
  <si>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</si>
  <si>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</si>
  <si>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</si>
  <si>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</si>
  <si>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</si>
  <si>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</si>
  <si>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</si>
  <si>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</si>
  <si>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</si>
  <si>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</si>
  <si>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</si>
  <si>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</si>
  <si>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</si>
  <si>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</si>
  <si>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</si>
  <si>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</si>
  <si>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</si>
  <si>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</si>
  <si>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</si>
  <si>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</si>
  <si>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</si>
  <si>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</si>
  <si>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</si>
  <si>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</si>
  <si>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</si>
  <si>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</si>
  <si>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</si>
  <si>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</si>
  <si>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</si>
  <si>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</si>
  <si>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</si>
  <si>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</si>
  <si>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</si>
  <si>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</si>
  <si>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</si>
  <si>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</si>
  <si>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</si>
  <si>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</si>
  <si>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</si>
  <si>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</si>
  <si>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</si>
  <si>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</si>
  <si>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</si>
  <si>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</si>
  <si>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</si>
  <si>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</si>
  <si>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</si>
  <si>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</si>
  <si>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</si>
  <si>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</si>
  <si>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</si>
  <si>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</si>
  <si>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</si>
  <si>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</si>
  <si>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</si>
  <si>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</si>
  <si>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</si>
  <si>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</si>
  <si>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</si>
  <si>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</si>
  <si>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</si>
  <si>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</si>
  <si>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</si>
  <si>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</si>
  <si>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</si>
  <si>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</si>
  <si>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</si>
  <si>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</si>
  <si>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</si>
  <si>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</si>
  <si>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</si>
  <si>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</si>
  <si>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</si>
  <si>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</si>
  <si>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</si>
  <si>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</si>
  <si>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</si>
  <si>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</si>
  <si>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</si>
  <si>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</si>
  <si>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</si>
  <si>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</si>
  <si>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</si>
  <si>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</si>
  <si>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</si>
  <si>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</si>
  <si>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</si>
  <si>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</si>
  <si>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</si>
  <si>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</si>
  <si>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</si>
  <si>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</si>
  <si>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</si>
  <si>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</si>
  <si>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</si>
  <si>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</si>
  <si>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</si>
  <si>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</si>
  <si>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</si>
  <si>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</si>
  <si>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</si>
  <si>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</si>
  <si>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</si>
  <si>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</si>
  <si>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</si>
  <si>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</si>
  <si>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</si>
  <si>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</si>
  <si>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</si>
  <si>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</si>
  <si>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</si>
  <si>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</si>
  <si>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</si>
  <si>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</si>
  <si>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</si>
  <si>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</si>
  <si>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</si>
  <si>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</si>
  <si>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</si>
  <si>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</si>
  <si>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</si>
  <si>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</si>
  <si>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</si>
  <si>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</si>
  <si>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</si>
  <si>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</si>
  <si>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</si>
  <si>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</si>
  <si>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</si>
  <si>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</si>
  <si>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</si>
  <si>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</si>
  <si>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</si>
  <si>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</si>
  <si>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</si>
  <si>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</si>
  <si>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</si>
  <si>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</si>
  <si>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</si>
  <si>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</si>
  <si>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</si>
  <si>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</si>
  <si>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</si>
  <si>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</si>
  <si>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</si>
  <si>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</si>
  <si>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</si>
  <si>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</si>
  <si>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</si>
  <si>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</si>
  <si>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</si>
  <si>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</si>
  <si>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</si>
  <si>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</si>
  <si>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</si>
  <si>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</si>
  <si>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</si>
  <si>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</si>
  <si>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</si>
  <si>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</si>
  <si>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</si>
  <si>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</si>
  <si>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</si>
  <si>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</si>
  <si>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</si>
  <si>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</si>
  <si>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</si>
  <si>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</si>
  <si>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</si>
  <si>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</si>
  <si>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</si>
  <si>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</si>
  <si>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</si>
  <si>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</si>
  <si>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</si>
  <si>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</si>
  <si>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</si>
  <si>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</si>
  <si>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</si>
  <si>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</si>
  <si>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</si>
  <si>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</si>
  <si>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</si>
  <si>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</si>
  <si>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</si>
  <si>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</si>
  <si>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</si>
  <si>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</si>
  <si>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</si>
  <si>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</si>
  <si>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</si>
  <si>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</si>
  <si>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</si>
  <si>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</si>
  <si>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</si>
  <si>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</si>
  <si>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</si>
  <si>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</si>
  <si>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</si>
  <si>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</si>
  <si>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</si>
  <si>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</si>
  <si>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</si>
  <si>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</si>
  <si>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</si>
  <si>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</si>
  <si>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</si>
  <si>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</si>
  <si>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</si>
  <si>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</si>
  <si>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</si>
  <si>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</si>
  <si>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</si>
  <si>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</si>
  <si>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</si>
  <si>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</si>
  <si>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</si>
  <si>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</si>
  <si>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</si>
  <si>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</si>
  <si>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</si>
  <si>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</si>
  <si>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</si>
  <si>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</si>
  <si>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</si>
  <si>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</si>
  <si>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</si>
  <si>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</si>
  <si>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</si>
  <si>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</si>
  <si>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</si>
  <si>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</si>
  <si>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</si>
  <si>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</si>
  <si>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</si>
  <si>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</si>
  <si>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</si>
  <si>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</si>
  <si>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</si>
  <si>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</si>
  <si>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</si>
  <si>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</si>
  <si>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</si>
  <si>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</si>
  <si>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</si>
  <si>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</si>
  <si>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</si>
  <si>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</si>
  <si>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</si>
  <si>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</si>
  <si>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</si>
  <si>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</si>
  <si>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</si>
  <si>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</si>
  <si>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</si>
  <si>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</si>
  <si>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</si>
  <si>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</si>
  <si>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</si>
  <si>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</si>
  <si>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</si>
  <si>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</si>
  <si>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</si>
  <si>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</si>
  <si>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</si>
  <si>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</si>
  <si>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</si>
  <si>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</si>
  <si>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</si>
  <si>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</si>
  <si>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</si>
  <si>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</si>
  <si>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</si>
  <si>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</si>
  <si>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</si>
  <si>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</si>
  <si>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</si>
  <si>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</si>
  <si>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</si>
  <si>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</si>
  <si>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</si>
  <si>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</si>
  <si>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</si>
  <si>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</si>
  <si>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</si>
  <si>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</si>
  <si>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</si>
  <si>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</si>
  <si>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</si>
  <si>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</si>
  <si>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</si>
  <si>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</si>
  <si>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</si>
  <si>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</si>
  <si>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</si>
  <si>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</si>
  <si>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</si>
  <si>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</si>
  <si>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</si>
  <si>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</si>
  <si>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</si>
  <si>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</si>
  <si>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</si>
  <si>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</si>
  <si>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</si>
  <si>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</si>
  <si>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</si>
  <si>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</si>
  <si>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</si>
  <si>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</si>
  <si>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</si>
  <si>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</si>
  <si>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</si>
  <si>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</si>
  <si>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</si>
  <si>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</si>
  <si>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</si>
  <si>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</si>
  <si>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</si>
  <si>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</si>
  <si>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</si>
  <si>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</si>
  <si>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</si>
  <si>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</si>
  <si>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</si>
  <si>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</si>
  <si>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</si>
  <si>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</si>
  <si>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</si>
  <si>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</si>
  <si>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</si>
  <si>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</si>
  <si>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</si>
  <si>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</si>
  <si>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</si>
  <si>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</si>
  <si>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</si>
  <si>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</si>
  <si>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</si>
  <si>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</si>
  <si>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</si>
  <si>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</si>
  <si>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</si>
  <si>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</si>
  <si>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</si>
  <si>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</si>
  <si>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</si>
  <si>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</si>
  <si>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</si>
  <si>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</si>
  <si>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</si>
  <si>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</si>
  <si>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</si>
  <si>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</si>
  <si>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</si>
  <si>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</si>
  <si>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</si>
  <si>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</si>
  <si>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</si>
  <si>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</si>
  <si>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</si>
  <si>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</si>
  <si>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</si>
  <si>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</si>
  <si>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</si>
  <si>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</si>
  <si>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</si>
  <si>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</si>
  <si>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</si>
  <si>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</si>
  <si>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</si>
  <si>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</si>
  <si>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</si>
  <si>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</si>
  <si>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</si>
  <si>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</si>
  <si>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</si>
  <si>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</si>
  <si>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</si>
  <si>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</si>
  <si>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</si>
  <si>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</si>
  <si>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</si>
  <si>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</si>
  <si>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</si>
  <si>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</si>
  <si>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</si>
  <si>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</si>
  <si>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</si>
  <si>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</si>
  <si>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</si>
  <si>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</si>
  <si>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</si>
  <si>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</si>
  <si>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</si>
  <si>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</si>
  <si>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</si>
  <si>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</si>
  <si>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</si>
  <si>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</si>
  <si>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</si>
  <si>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</si>
  <si>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</si>
  <si>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</si>
  <si>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</si>
  <si>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</si>
  <si>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</si>
  <si>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</si>
  <si>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</si>
  <si>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</si>
  <si>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</si>
  <si>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</si>
  <si>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</si>
  <si>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</si>
  <si>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</si>
  <si>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</si>
  <si>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</si>
  <si>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</si>
  <si>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</si>
  <si>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</si>
  <si>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</si>
  <si>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</si>
  <si>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</si>
  <si>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</si>
  <si>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</si>
  <si>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</si>
  <si>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</si>
  <si>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</si>
  <si>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</si>
  <si>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</si>
  <si>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</si>
  <si>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</si>
  <si>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</si>
  <si>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</si>
  <si>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</si>
  <si>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</si>
  <si>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</si>
  <si>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</si>
  <si>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</si>
  <si>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</si>
  <si>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</si>
  <si>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</si>
  <si>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</si>
  <si>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</si>
  <si>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</si>
  <si>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</si>
  <si>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</si>
  <si>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</si>
  <si>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</si>
  <si>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</si>
  <si>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</si>
  <si>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</si>
  <si>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</si>
  <si>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</si>
  <si>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</si>
  <si>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</si>
  <si>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</si>
  <si>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</si>
  <si>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</si>
  <si>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</si>
  <si>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</si>
  <si>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</si>
  <si>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</si>
  <si>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</si>
  <si>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</si>
  <si>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</si>
  <si>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</si>
  <si>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</si>
  <si>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</si>
  <si>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</si>
  <si>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</si>
  <si>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</si>
  <si>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</si>
  <si>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</si>
  <si>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</si>
  <si>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</si>
  <si>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</si>
  <si>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</si>
  <si>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</si>
  <si>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</si>
  <si>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</si>
  <si>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</si>
  <si>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</si>
  <si>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</si>
  <si>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</si>
  <si>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</si>
  <si>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</si>
  <si>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</si>
  <si>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</si>
  <si>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</si>
  <si>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</si>
  <si>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</si>
  <si>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</si>
  <si>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</si>
  <si>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</si>
  <si>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</si>
  <si>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</si>
  <si>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</si>
  <si>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</si>
  <si>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</si>
  <si>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</si>
  <si>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</si>
  <si>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</si>
  <si>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</si>
  <si>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</si>
  <si>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</si>
  <si>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</si>
  <si>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</si>
  <si>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</si>
  <si>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</si>
  <si>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</si>
  <si>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</si>
  <si>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</si>
  <si>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</si>
  <si>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</si>
  <si>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</si>
  <si>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</si>
  <si>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</si>
  <si>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</si>
  <si>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</si>
  <si>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</si>
  <si>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</si>
  <si>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</si>
  <si>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</si>
  <si>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</si>
  <si>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</si>
  <si>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</si>
  <si>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</si>
  <si>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</si>
  <si>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</si>
  <si>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</si>
  <si>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</si>
  <si>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</si>
  <si>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</si>
  <si>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</si>
  <si>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</si>
  <si>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</si>
  <si>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</si>
  <si>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</si>
  <si>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</si>
  <si>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</si>
  <si>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</si>
  <si>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</si>
  <si>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</si>
  <si>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</si>
  <si>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</si>
  <si>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</si>
  <si>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</si>
  <si>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</si>
  <si>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</si>
  <si>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</si>
  <si>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</si>
  <si>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</si>
  <si>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</si>
  <si>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</si>
  <si>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</si>
  <si>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</si>
  <si>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</si>
  <si>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</si>
  <si>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</si>
  <si>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</si>
  <si>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</si>
  <si>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</si>
  <si>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</si>
  <si>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</si>
  <si>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</si>
  <si>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</si>
  <si>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</si>
  <si>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</si>
  <si>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</si>
  <si>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</si>
  <si>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</si>
  <si>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</si>
  <si>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</si>
  <si>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</si>
  <si>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</si>
  <si>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</si>
  <si>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</si>
  <si>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</si>
  <si>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</si>
  <si>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</si>
  <si>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</si>
  <si>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</si>
  <si>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</si>
  <si>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</si>
  <si>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</si>
  <si>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</si>
  <si>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</si>
  <si>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</si>
  <si>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</si>
  <si>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</si>
  <si>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</si>
  <si>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</si>
  <si>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</si>
  <si>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</si>
  <si>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</si>
  <si>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</si>
  <si>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</si>
  <si>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</si>
  <si>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</si>
  <si>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</si>
  <si>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</si>
  <si>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</si>
  <si>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</si>
  <si>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</si>
  <si>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</si>
  <si>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</si>
  <si>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</si>
  <si>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</si>
  <si>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</si>
  <si>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</si>
  <si>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</si>
  <si>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</si>
  <si>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</si>
  <si>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</si>
  <si>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</si>
  <si>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</si>
  <si>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</si>
  <si>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</si>
  <si>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</si>
  <si>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</si>
  <si>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</si>
  <si>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</si>
  <si>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</si>
  <si>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</si>
  <si>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</si>
  <si>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</si>
  <si>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</si>
  <si>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</si>
  <si>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</si>
  <si>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</si>
  <si>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</si>
  <si>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</si>
  <si>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</si>
  <si>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</si>
  <si>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</si>
  <si>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</si>
  <si>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</si>
  <si>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</si>
  <si>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</si>
  <si>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</si>
  <si>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</si>
  <si>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</si>
  <si>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</si>
  <si>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</si>
  <si>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</si>
  <si>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</si>
  <si>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</si>
  <si>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</si>
  <si>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</si>
  <si>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</si>
  <si>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</si>
  <si>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</si>
  <si>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</si>
  <si>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</si>
  <si>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</si>
  <si>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</si>
  <si>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</si>
  <si>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</si>
  <si>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</si>
  <si>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</si>
  <si>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</si>
  <si>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</si>
  <si>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</si>
  <si>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</si>
  <si>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</si>
  <si>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</si>
  <si>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</si>
  <si>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</si>
  <si>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</si>
  <si>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</si>
  <si>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</si>
  <si>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</si>
  <si>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</si>
  <si>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</si>
  <si>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</si>
  <si>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</si>
  <si>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</si>
  <si>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</si>
  <si>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</si>
  <si>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</si>
  <si>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</si>
  <si>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</si>
  <si>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</si>
  <si>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</si>
  <si>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</si>
  <si>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</si>
  <si>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</si>
  <si>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</si>
  <si>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</si>
  <si>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</si>
  <si>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</si>
  <si>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</si>
  <si>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</si>
  <si>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</si>
  <si>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</si>
  <si>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</si>
  <si>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</si>
  <si>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</si>
  <si>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</si>
  <si>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</si>
  <si>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</si>
  <si>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</si>
  <si>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</si>
  <si>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</si>
  <si>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</si>
  <si>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</si>
  <si>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</si>
  <si>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</si>
  <si>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</si>
  <si>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</si>
  <si>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</si>
  <si>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</si>
  <si>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</si>
  <si>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</si>
  <si>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</si>
  <si>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</si>
  <si>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</si>
  <si>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</si>
  <si>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</si>
  <si>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</si>
  <si>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</si>
  <si>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</si>
  <si>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</si>
  <si>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</si>
  <si>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</si>
  <si>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</si>
  <si>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</si>
  <si>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</si>
  <si>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</si>
  <si>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</si>
  <si>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</si>
  <si>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</si>
  <si>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</si>
  <si>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</si>
  <si>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</si>
  <si>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</si>
  <si>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</si>
  <si>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</si>
  <si>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</si>
  <si>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</si>
  <si>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</si>
  <si>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</si>
  <si>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</si>
  <si>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</si>
  <si>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</si>
  <si>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</si>
  <si>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</si>
  <si>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</si>
  <si>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</si>
  <si>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</si>
  <si>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</si>
  <si>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</si>
  <si>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</si>
  <si>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</si>
  <si>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</si>
  <si>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</si>
  <si>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</si>
  <si>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</si>
  <si>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</si>
  <si>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</si>
  <si>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</si>
  <si>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</si>
  <si>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</si>
  <si>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</si>
  <si>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</si>
  <si>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</si>
  <si>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</si>
  <si>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</si>
  <si>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</si>
  <si>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</si>
  <si>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</si>
  <si>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</si>
  <si>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</si>
  <si>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</si>
  <si>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</si>
  <si>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</si>
  <si>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</si>
  <si>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</si>
  <si>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</si>
  <si>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</si>
  <si>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</si>
  <si>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</si>
  <si>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</si>
  <si>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</si>
  <si>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</si>
  <si>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</si>
  <si>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</si>
  <si>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</si>
  <si>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</si>
  <si>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</si>
  <si>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</si>
  <si>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</si>
  <si>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</si>
  <si>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</si>
  <si>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</si>
  <si>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</si>
  <si>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</si>
  <si>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</si>
  <si>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</si>
  <si>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</si>
  <si>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</si>
  <si>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</si>
  <si>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</si>
  <si>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</si>
  <si>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</si>
  <si>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</si>
  <si>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</si>
  <si>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</si>
  <si>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</si>
  <si>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</si>
  <si>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</si>
  <si>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</si>
  <si>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</si>
  <si>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</si>
  <si>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</si>
  <si>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</si>
  <si>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</si>
  <si>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</si>
  <si>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</si>
  <si>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</si>
  <si>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</si>
  <si>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</si>
  <si>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</si>
  <si>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</si>
  <si>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</si>
  <si>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</si>
  <si>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</si>
  <si>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</si>
  <si>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</si>
  <si>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</si>
  <si>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</si>
  <si>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</si>
  <si>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</si>
  <si>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</si>
  <si>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</si>
  <si>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</si>
  <si>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</si>
  <si>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</si>
  <si>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</si>
  <si>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</si>
  <si>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</si>
  <si>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</si>
  <si>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</si>
  <si>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</si>
  <si>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</si>
  <si>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</si>
  <si>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</si>
  <si>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</si>
  <si>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</si>
  <si>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</si>
  <si>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</si>
  <si>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</si>
  <si>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</si>
  <si>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</si>
  <si>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</si>
  <si>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</si>
  <si>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</si>
  <si>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</si>
  <si>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</si>
  <si>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</si>
  <si>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</si>
  <si>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</si>
  <si>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</si>
  <si>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</si>
  <si>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</si>
  <si>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</si>
  <si>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</si>
  <si>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</si>
  <si>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</si>
  <si>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</si>
  <si>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</si>
  <si>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</si>
  <si>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</si>
  <si>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</si>
  <si>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</si>
  <si>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</si>
  <si>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</si>
  <si>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</si>
  <si>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</si>
  <si>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</si>
  <si>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</si>
  <si>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</si>
  <si>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</si>
  <si>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</si>
  <si>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</si>
  <si>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</si>
  <si>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</si>
  <si>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</si>
  <si>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</si>
  <si>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</si>
  <si>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</si>
  <si>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</si>
  <si>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</si>
  <si>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</si>
  <si>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</si>
  <si>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</si>
  <si>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</si>
  <si>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</si>
  <si>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</si>
  <si>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</si>
  <si>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</si>
  <si>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</si>
  <si>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</si>
  <si>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</si>
  <si>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</si>
  <si>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</si>
  <si>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</si>
  <si>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</si>
  <si>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</si>
  <si>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</si>
  <si>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</si>
  <si>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</si>
  <si>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</si>
  <si>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</si>
  <si>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</si>
  <si>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</si>
  <si>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</si>
  <si>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</si>
  <si>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</si>
  <si>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</si>
  <si>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</si>
  <si>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</si>
  <si>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</si>
  <si>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</si>
  <si>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</si>
  <si>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</si>
  <si>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</si>
  <si>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</si>
  <si>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</si>
  <si>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</si>
  <si>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</si>
  <si>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</si>
  <si>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</si>
  <si>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</si>
  <si>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</si>
  <si>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</si>
  <si>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</si>
  <si>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</si>
  <si>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</si>
  <si>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</si>
  <si>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</si>
  <si>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</si>
  <si>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</si>
  <si>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</si>
  <si>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</si>
  <si>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</si>
  <si>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</si>
  <si>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</si>
  <si>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</si>
  <si>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</si>
  <si>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</si>
  <si>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</si>
  <si>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</si>
  <si>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</si>
  <si>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</si>
  <si>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</si>
  <si>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</si>
  <si>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</si>
  <si>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</si>
  <si>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</si>
  <si>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</si>
  <si>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</si>
  <si>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</si>
  <si>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</si>
  <si>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</si>
  <si>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</si>
  <si>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</si>
  <si>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</si>
  <si>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</si>
  <si>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</si>
  <si>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</si>
  <si>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</si>
  <si>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</si>
  <si>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</si>
  <si>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</si>
  <si>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</si>
  <si>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</si>
  <si>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</si>
  <si>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</si>
  <si>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</si>
  <si>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</si>
  <si>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</si>
  <si>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</si>
  <si>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</si>
  <si>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</si>
  <si>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</si>
  <si>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</si>
  <si>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</si>
  <si>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</si>
  <si>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</si>
  <si>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</si>
  <si>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</si>
  <si>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</si>
  <si>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</si>
  <si>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</si>
  <si>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</si>
  <si>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</si>
  <si>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</si>
  <si>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</si>
  <si>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</si>
  <si>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</si>
  <si>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</si>
  <si>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</si>
  <si>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</si>
  <si>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</si>
  <si>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</si>
  <si>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</si>
  <si>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</si>
  <si>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</si>
  <si>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</si>
  <si>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</si>
  <si>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</si>
  <si>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</si>
  <si>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</si>
  <si>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</si>
  <si>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</si>
  <si>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</si>
  <si>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</si>
  <si>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</si>
  <si>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</si>
  <si>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</si>
  <si>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</si>
  <si>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</si>
  <si>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</si>
  <si>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</si>
  <si>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</si>
  <si>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</si>
  <si>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</si>
  <si>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</si>
  <si>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</si>
  <si>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</si>
  <si>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</si>
  <si>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</si>
  <si>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</si>
  <si>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</si>
  <si>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</si>
  <si>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</si>
  <si>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</si>
  <si>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</si>
  <si>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</si>
  <si>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</si>
  <si>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</si>
  <si>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</si>
  <si>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</si>
  <si>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</si>
  <si>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</si>
  <si>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</si>
  <si>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</si>
  <si>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</si>
  <si>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</si>
  <si>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</si>
  <si>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</si>
  <si>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</si>
  <si>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</si>
  <si>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</si>
  <si>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</si>
  <si>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</si>
  <si>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</si>
  <si>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</si>
  <si>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</si>
  <si>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</si>
  <si>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</si>
  <si>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</si>
  <si>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</si>
  <si>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</si>
  <si>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</si>
  <si>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</si>
  <si>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</si>
  <si>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</si>
  <si>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</si>
  <si>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</si>
  <si>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</si>
  <si>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</si>
  <si>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</si>
  <si>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</si>
  <si>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</si>
  <si>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</si>
  <si>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</si>
  <si>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</si>
  <si>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</si>
  <si>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</si>
  <si>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</si>
  <si>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</si>
  <si>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</si>
  <si>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</si>
  <si>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</si>
  <si>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</si>
  <si>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</si>
  <si>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</si>
  <si>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</si>
  <si>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</si>
  <si>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</si>
  <si>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</si>
  <si>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</si>
  <si>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</si>
  <si>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</si>
  <si>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</si>
  <si>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</si>
  <si>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</si>
  <si>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</si>
  <si>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</si>
  <si>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</si>
  <si>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</si>
  <si>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</si>
  <si>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</si>
  <si>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</si>
  <si>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</si>
  <si>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</si>
  <si>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</si>
  <si>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</si>
  <si>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</si>
  <si>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</si>
  <si>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</si>
  <si>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</si>
  <si>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</si>
  <si>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</si>
  <si>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</si>
  <si>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</si>
  <si>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</si>
  <si>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</si>
  <si>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</si>
  <si>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</si>
  <si>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</si>
  <si>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</si>
  <si>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</si>
  <si>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</si>
  <si>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</si>
  <si>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</si>
  <si>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</si>
  <si>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</si>
  <si>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</si>
  <si>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</si>
  <si>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</si>
  <si>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</si>
  <si>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</si>
  <si>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</si>
  <si>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</si>
  <si>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</si>
  <si>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</si>
  <si>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</si>
  <si>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</si>
  <si>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</si>
  <si>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</si>
  <si>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</si>
  <si>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</si>
  <si>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</si>
  <si>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</si>
  <si>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</si>
  <si>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</si>
  <si>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</si>
  <si>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</si>
  <si>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</si>
  <si>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</si>
  <si>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</si>
  <si>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</si>
  <si>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</si>
  <si>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</si>
  <si>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</si>
  <si>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</si>
  <si>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</si>
  <si>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</si>
  <si>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</si>
  <si>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</si>
  <si>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</si>
  <si>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</si>
  <si>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</si>
  <si>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</si>
  <si>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</si>
  <si>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</si>
  <si>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</si>
  <si>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</si>
  <si>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</si>
  <si>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</si>
  <si>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</si>
  <si>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</si>
  <si>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</si>
  <si>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</si>
  <si>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</si>
  <si>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</si>
  <si>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</si>
  <si>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</si>
  <si>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</si>
  <si>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</si>
  <si>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</si>
  <si>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</si>
  <si>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</si>
  <si>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</si>
  <si>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</si>
  <si>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</si>
  <si>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</si>
  <si>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</si>
  <si>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</si>
  <si>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</si>
  <si>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</si>
  <si>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</si>
  <si>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</si>
  <si>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</si>
  <si>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</si>
  <si>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</si>
  <si>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</si>
  <si>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</si>
  <si>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</si>
  <si>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</si>
  <si>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</si>
  <si>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</si>
  <si>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</si>
  <si>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</si>
  <si>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</si>
  <si>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</si>
  <si>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</si>
  <si>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</si>
  <si>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</si>
  <si>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</si>
  <si>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</si>
  <si>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</si>
  <si>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</si>
  <si>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</si>
  <si>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</si>
  <si>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</si>
  <si>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</si>
  <si>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</si>
  <si>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</si>
  <si>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</si>
  <si>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</si>
  <si>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</si>
  <si>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</si>
  <si>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</si>
  <si>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</si>
  <si>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</si>
  <si>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</si>
  <si>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</si>
  <si>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</si>
  <si>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</si>
  <si>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</si>
  <si>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</si>
  <si>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</si>
  <si>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</si>
  <si>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</si>
  <si>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</si>
  <si>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</si>
  <si>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</si>
  <si>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</si>
  <si>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</si>
  <si>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</si>
  <si>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</si>
  <si>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</si>
  <si>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</si>
  <si>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</si>
  <si>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</si>
  <si>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</si>
  <si>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</si>
  <si>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</si>
  <si>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</si>
  <si>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</si>
  <si>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</si>
  <si>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</si>
  <si>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</si>
  <si>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</si>
  <si>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</si>
  <si>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</si>
  <si>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</si>
  <si>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</si>
  <si>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</si>
  <si>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</si>
  <si>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</si>
  <si>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</si>
  <si>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</si>
  <si>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</si>
  <si>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</si>
  <si>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</si>
  <si>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</si>
  <si>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</si>
  <si>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</si>
  <si>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</si>
  <si>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</si>
  <si>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</si>
  <si>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</si>
  <si>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</si>
  <si>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</si>
  <si>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</si>
  <si>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</si>
  <si>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</si>
  <si>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</si>
  <si>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</si>
  <si>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</si>
  <si>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</si>
  <si>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</si>
  <si>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</si>
  <si>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</si>
  <si>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</si>
  <si>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</si>
  <si>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</si>
  <si>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</si>
  <si>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</si>
  <si>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</si>
  <si>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</si>
  <si>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</si>
  <si>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</si>
  <si>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</si>
  <si>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</si>
  <si>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</si>
  <si>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</si>
  <si>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</si>
  <si>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</si>
  <si>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</si>
  <si>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</si>
  <si>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</si>
  <si>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</si>
  <si>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</si>
  <si>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</si>
  <si>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</si>
  <si>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</si>
  <si>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</si>
  <si>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</si>
  <si>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</si>
  <si>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</si>
  <si>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</si>
  <si>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</si>
  <si>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</si>
  <si>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</si>
  <si>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</si>
  <si>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</si>
  <si>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</si>
  <si>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</si>
  <si>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</si>
  <si>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</si>
  <si>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</si>
  <si>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</si>
  <si>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</si>
  <si>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</si>
  <si>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</si>
  <si>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</si>
  <si>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</si>
  <si>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</si>
  <si>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</si>
  <si>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</si>
  <si>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</si>
  <si>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</si>
  <si>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</si>
  <si>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</si>
  <si>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</si>
  <si>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</si>
  <si>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</si>
  <si>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</si>
  <si>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</si>
  <si>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</si>
  <si>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</si>
  <si>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</si>
  <si>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</si>
  <si>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</si>
  <si>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</si>
  <si>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</si>
  <si>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</si>
  <si>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</si>
  <si>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</si>
  <si>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</si>
  <si>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</si>
  <si>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</si>
  <si>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</si>
  <si>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</si>
  <si>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</si>
  <si>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</si>
  <si>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</si>
  <si>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</si>
  <si>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</si>
  <si>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</si>
  <si>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</si>
  <si>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</si>
  <si>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</si>
  <si>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</si>
  <si>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</si>
  <si>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</si>
  <si>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</si>
  <si>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</si>
  <si>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</si>
  <si>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</si>
  <si>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</si>
  <si>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</si>
  <si>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</si>
  <si>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</si>
  <si>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</si>
  <si>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</si>
  <si>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</si>
  <si>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</si>
  <si>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</si>
  <si>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</si>
  <si>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</si>
  <si>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</si>
  <si>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</si>
  <si>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</si>
  <si>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</si>
  <si>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</si>
  <si>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</si>
  <si>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</si>
  <si>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</si>
  <si>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</si>
  <si>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</si>
  <si>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</si>
  <si>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</si>
  <si>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</si>
  <si>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</si>
  <si>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</si>
  <si>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</si>
  <si>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</si>
  <si>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</si>
  <si>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</si>
  <si>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</si>
  <si>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</si>
  <si>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</si>
  <si>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</si>
  <si>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</si>
  <si>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</si>
  <si>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</si>
  <si>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</si>
  <si>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</si>
  <si>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</si>
  <si>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</si>
  <si>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</si>
  <si>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</si>
  <si>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</si>
  <si>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</si>
  <si>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</si>
  <si>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</si>
  <si>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</si>
  <si>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</si>
  <si>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</si>
  <si>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</si>
  <si>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</si>
  <si>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</si>
  <si>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</si>
  <si>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</si>
  <si>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</si>
  <si>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</si>
  <si>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</si>
  <si>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</si>
  <si>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</si>
  <si>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</si>
  <si>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</si>
  <si>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</si>
  <si>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</si>
  <si>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</si>
  <si>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</si>
  <si>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</si>
  <si>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</si>
  <si>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</si>
  <si>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</si>
  <si>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</si>
  <si>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</si>
  <si>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</si>
  <si>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</si>
  <si>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</si>
  <si>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</si>
  <si>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</si>
  <si>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</si>
  <si>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</si>
  <si>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</si>
  <si>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</si>
  <si>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</si>
  <si>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</si>
  <si>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</si>
  <si>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</si>
  <si>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</si>
  <si>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</si>
  <si>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</si>
  <si>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</si>
  <si>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</si>
  <si>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</si>
  <si>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</si>
  <si>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</si>
  <si>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</si>
  <si>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</si>
  <si>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</si>
  <si>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</si>
  <si>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</si>
  <si>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</si>
  <si>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</si>
  <si>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</si>
  <si>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</si>
  <si>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</si>
  <si>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</si>
  <si>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</si>
  <si>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</si>
  <si>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</si>
  <si>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</si>
  <si>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</si>
  <si>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</si>
  <si>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</si>
  <si>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</si>
  <si>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</si>
  <si>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</si>
  <si>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</si>
  <si>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</si>
  <si>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</si>
  <si>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</si>
  <si>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</si>
  <si>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</si>
  <si>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</si>
  <si>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</si>
  <si>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</si>
  <si>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</si>
  <si>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</si>
  <si>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</si>
  <si>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</si>
  <si>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</si>
  <si>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</si>
  <si>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</si>
  <si>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</si>
  <si>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</si>
  <si>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</si>
  <si>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</si>
  <si>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</si>
  <si>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</si>
  <si>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</si>
  <si>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</si>
  <si>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</si>
  <si>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</si>
  <si>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</si>
  <si>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</si>
  <si>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</si>
  <si>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</si>
  <si>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</si>
  <si>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</si>
  <si>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</si>
  <si>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</si>
  <si>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</si>
  <si>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</si>
  <si>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</si>
  <si>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</si>
  <si>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</si>
  <si>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</si>
  <si>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</si>
  <si>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</si>
  <si>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</si>
  <si>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</si>
  <si>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</si>
  <si>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</si>
  <si>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</si>
  <si>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</si>
  <si>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</si>
  <si>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</si>
  <si>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</si>
  <si>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</si>
  <si>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</si>
  <si>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</si>
  <si>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</si>
  <si>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</si>
  <si>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</si>
  <si>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</si>
  <si>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</si>
  <si>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</si>
  <si>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</si>
  <si>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</si>
  <si>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</si>
  <si>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</si>
  <si>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</si>
  <si>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</si>
  <si>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</si>
  <si>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</si>
  <si>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</si>
  <si>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</si>
  <si>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</si>
  <si>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</si>
  <si>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</si>
  <si>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</si>
  <si>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</si>
  <si>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</si>
  <si>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</si>
  <si>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</si>
  <si>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</si>
  <si>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</si>
  <si>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</si>
  <si>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</si>
  <si>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</si>
  <si>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</si>
  <si>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</si>
  <si>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</si>
  <si>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</si>
  <si>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</si>
  <si>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</si>
  <si>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</si>
  <si>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</si>
  <si>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</si>
  <si>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</si>
  <si>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</si>
  <si>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</si>
  <si>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</si>
  <si>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</si>
  <si>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</si>
  <si>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</si>
  <si>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</si>
  <si>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</si>
  <si>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</si>
  <si>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</si>
  <si>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</si>
  <si>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</si>
  <si>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</si>
  <si>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</si>
  <si>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</si>
  <si>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</si>
  <si>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</si>
  <si>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</si>
  <si>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</si>
  <si>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</si>
  <si>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</si>
  <si>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</si>
  <si>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</si>
  <si>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</si>
  <si>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</si>
  <si>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</si>
  <si>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</si>
  <si>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</si>
  <si>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</si>
  <si>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</si>
  <si>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</si>
  <si>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</si>
  <si>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</si>
  <si>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</si>
  <si>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</si>
  <si>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</si>
  <si>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</si>
  <si>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</si>
  <si>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</si>
  <si>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</si>
  <si>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</si>
  <si>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</si>
  <si>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</si>
  <si>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</si>
  <si>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</si>
  <si>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</si>
  <si>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</si>
  <si>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</si>
  <si>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</si>
  <si>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</si>
  <si>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</si>
  <si>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</si>
  <si>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</si>
  <si>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</si>
  <si>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</si>
  <si>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</si>
  <si>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</si>
  <si>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</si>
  <si>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</si>
  <si>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</si>
  <si>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</si>
  <si>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</si>
  <si>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</si>
  <si>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</si>
  <si>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</si>
  <si>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</si>
  <si>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</si>
  <si>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</si>
  <si>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</si>
  <si>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</si>
  <si>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</si>
  <si>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</si>
  <si>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</si>
  <si>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</si>
  <si>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</si>
  <si>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</si>
  <si>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</si>
  <si>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</si>
  <si>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</si>
  <si>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</si>
  <si>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</si>
  <si>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</si>
  <si>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</si>
  <si>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</si>
  <si>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</si>
  <si>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</si>
  <si>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</si>
  <si>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</si>
  <si>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</si>
  <si>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</si>
  <si>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</si>
  <si>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</si>
  <si>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</si>
  <si>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</si>
  <si>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</si>
  <si>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</si>
  <si>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</si>
  <si>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</si>
  <si>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</si>
  <si>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</si>
  <si>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</si>
  <si>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</si>
  <si>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</si>
  <si>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</si>
  <si>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</si>
  <si>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</si>
  <si>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</si>
  <si>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</si>
  <si>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</si>
  <si>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</si>
  <si>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</si>
  <si>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</si>
  <si>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</si>
  <si>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</si>
  <si>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</si>
  <si>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</si>
  <si>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</si>
  <si>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</si>
  <si>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</si>
  <si>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</si>
  <si>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</si>
  <si>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</si>
  <si>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</si>
  <si>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</si>
  <si>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</si>
  <si>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</si>
  <si>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</si>
  <si>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</si>
  <si>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</si>
  <si>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</si>
  <si>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</si>
  <si>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</si>
  <si>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</si>
  <si>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</si>
  <si>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</si>
  <si>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</si>
  <si>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</si>
  <si>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</si>
  <si>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</si>
  <si>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</si>
  <si>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</si>
  <si>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</si>
  <si>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</si>
  <si>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</si>
  <si>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</si>
  <si>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</si>
  <si>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</si>
  <si>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</si>
  <si>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</si>
  <si>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</si>
  <si>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</si>
  <si>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</si>
  <si>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</si>
  <si>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</si>
  <si>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</si>
  <si>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</si>
  <si>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</si>
  <si>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</si>
  <si>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</si>
  <si>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</si>
  <si>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</si>
  <si>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</si>
  <si>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</si>
  <si>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</si>
  <si>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</si>
  <si>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</si>
  <si>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</si>
  <si>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</si>
  <si>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</si>
  <si>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</si>
  <si>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</si>
  <si>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</si>
  <si>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</si>
  <si>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</si>
  <si>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</si>
  <si>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</si>
  <si>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</si>
  <si>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</si>
  <si>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</si>
  <si>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</si>
  <si>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</si>
  <si>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</si>
  <si>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</si>
  <si>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</si>
  <si>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</si>
  <si>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</si>
  <si>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</si>
  <si>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</si>
  <si>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</si>
  <si>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</si>
  <si>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</si>
  <si>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</si>
  <si>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</si>
  <si>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</si>
  <si>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</si>
  <si>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</si>
  <si>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</si>
  <si>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</si>
  <si>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</si>
  <si>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</si>
  <si>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</si>
  <si>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</si>
  <si>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</si>
  <si>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</si>
  <si>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</si>
  <si>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</si>
  <si>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</si>
  <si>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</si>
  <si>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</si>
  <si>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</si>
  <si>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</si>
  <si>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</si>
  <si>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</si>
  <si>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</si>
  <si>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</si>
  <si>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</si>
  <si>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</si>
  <si>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</si>
  <si>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</si>
  <si>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</si>
  <si>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</si>
  <si>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</si>
  <si>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</si>
  <si>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</si>
  <si>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</si>
  <si>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</si>
  <si>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</si>
  <si>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</si>
  <si>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</si>
  <si>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</si>
  <si>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</si>
  <si>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</si>
  <si>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</si>
  <si>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</si>
  <si>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</si>
  <si>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</si>
  <si>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</si>
  <si>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</si>
  <si>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</si>
  <si>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</si>
  <si>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</si>
  <si>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</si>
  <si>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</si>
  <si>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</si>
  <si>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</si>
  <si>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</si>
  <si>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</si>
  <si>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</si>
  <si>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</si>
  <si>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</si>
  <si>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</si>
  <si>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</si>
  <si>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</si>
  <si>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</si>
  <si>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</si>
  <si>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</si>
  <si>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</si>
  <si>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</si>
  <si>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</si>
  <si>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</si>
  <si>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</si>
  <si>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</si>
  <si>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</si>
  <si>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</si>
  <si>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</si>
  <si>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</si>
  <si>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</si>
  <si>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</si>
  <si>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</si>
  <si>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</si>
  <si>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</si>
  <si>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</si>
  <si>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</si>
  <si>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</si>
  <si>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</si>
  <si>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</si>
  <si>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</si>
  <si>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</si>
  <si>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</si>
  <si>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</si>
  <si>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</si>
  <si>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</si>
  <si>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</si>
  <si>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</si>
  <si>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</si>
  <si>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</si>
  <si>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</si>
  <si>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</si>
  <si>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</si>
  <si>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</si>
  <si>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</si>
  <si>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</si>
  <si>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</si>
  <si>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</si>
  <si>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</si>
  <si>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</si>
  <si>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</si>
  <si>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</si>
  <si>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</si>
  <si>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</si>
  <si>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</si>
  <si>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</si>
  <si>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</si>
  <si>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</si>
  <si>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</si>
  <si>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</si>
  <si>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</si>
  <si>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</si>
  <si>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</si>
  <si>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</si>
  <si>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</si>
  <si>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</si>
  <si>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</si>
  <si>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</si>
  <si>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</si>
  <si>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</si>
  <si>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</si>
  <si>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</si>
  <si>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</si>
  <si>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</si>
  <si>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</si>
  <si>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</si>
  <si>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</si>
  <si>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</si>
  <si>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</si>
  <si>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</si>
  <si>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</si>
  <si>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</si>
  <si>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</si>
  <si>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</si>
  <si>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</si>
  <si>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</si>
  <si>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</si>
  <si>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</si>
  <si>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</si>
  <si>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</si>
  <si>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</si>
  <si>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</si>
  <si>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</si>
  <si>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</si>
  <si>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</si>
  <si>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</si>
  <si>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</si>
  <si>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</si>
  <si>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</si>
  <si>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</si>
  <si>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</si>
  <si>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</si>
  <si>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</si>
  <si>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</si>
  <si>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</si>
  <si>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</si>
  <si>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</si>
  <si>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</si>
  <si>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</si>
  <si>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</si>
  <si>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</si>
  <si>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</si>
  <si>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</si>
  <si>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</si>
  <si>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</si>
  <si>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</si>
  <si>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</si>
  <si>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</si>
  <si>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</si>
  <si>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</si>
  <si>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</si>
  <si>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</si>
  <si>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</si>
  <si>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</si>
  <si>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</si>
  <si>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</si>
  <si>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</si>
  <si>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</si>
  <si>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</si>
  <si>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</si>
  <si>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</si>
  <si>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</si>
  <si>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</si>
  <si>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</si>
  <si>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</si>
  <si>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</si>
  <si>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</si>
  <si>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</si>
  <si>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</si>
  <si>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</si>
  <si>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</si>
  <si>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</si>
  <si>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</si>
  <si>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</si>
  <si>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</si>
  <si>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</si>
  <si>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</si>
  <si>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</si>
  <si>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</si>
  <si>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</si>
  <si>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</si>
  <si>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</si>
  <si>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</si>
  <si>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</si>
  <si>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</si>
  <si>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</si>
  <si>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</si>
  <si>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</si>
  <si>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</si>
  <si>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</si>
  <si>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</si>
  <si>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</si>
  <si>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</si>
  <si>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</si>
  <si>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</si>
  <si>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</si>
  <si>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</si>
  <si>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</si>
  <si>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</si>
  <si>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</si>
  <si>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</si>
  <si>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</si>
  <si>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</si>
  <si>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</si>
  <si>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</si>
  <si>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</si>
  <si>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</si>
  <si>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</si>
  <si>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</si>
  <si>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</si>
  <si>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</si>
  <si>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</si>
  <si>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</si>
  <si>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</si>
  <si>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</si>
  <si>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</si>
  <si>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</si>
  <si>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</si>
  <si>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</si>
  <si>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</si>
  <si>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</si>
  <si>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</si>
  <si>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</si>
  <si>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</si>
  <si>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</si>
  <si>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</si>
  <si>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</si>
  <si>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</si>
  <si>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</si>
  <si>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</si>
  <si>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</si>
  <si>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</si>
  <si>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</si>
  <si>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</si>
  <si>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</si>
  <si>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</si>
  <si>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</si>
  <si>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</si>
  <si>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</si>
  <si>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</si>
  <si>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</si>
  <si>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</si>
  <si>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</si>
  <si>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</si>
  <si>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</si>
  <si>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</si>
  <si>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</si>
  <si>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</si>
  <si>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</si>
  <si>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</si>
  <si>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</si>
  <si>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</si>
  <si>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</si>
  <si>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</si>
  <si>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</si>
  <si>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</si>
  <si>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</si>
  <si>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</si>
  <si>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</si>
  <si>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</si>
  <si>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</si>
  <si>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</si>
  <si>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</si>
  <si>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</si>
  <si>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</si>
  <si>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</si>
  <si>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</si>
  <si>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</si>
  <si>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</si>
  <si>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</si>
  <si>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</si>
  <si>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</si>
  <si>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</si>
  <si>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</si>
  <si>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</si>
  <si>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</si>
  <si>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</si>
  <si>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</si>
  <si>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</si>
  <si>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</si>
  <si>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</si>
  <si>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</si>
  <si>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</si>
  <si>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</si>
  <si>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</si>
  <si>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</si>
  <si>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</si>
  <si>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</si>
  <si>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</si>
  <si>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</si>
  <si>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</si>
  <si>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</si>
  <si>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</si>
  <si>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</si>
  <si>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</si>
  <si>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</si>
  <si>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</si>
  <si>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</si>
  <si>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</si>
  <si>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</si>
  <si>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</si>
  <si>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</si>
  <si>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</si>
  <si>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</si>
  <si>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</si>
  <si>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</si>
  <si>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</si>
  <si>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</si>
  <si>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</si>
  <si>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</si>
  <si>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</si>
  <si>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</si>
  <si>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</si>
  <si>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</si>
  <si>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</si>
  <si>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</si>
  <si>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</si>
  <si>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</si>
  <si>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</si>
  <si>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</si>
  <si>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</si>
  <si>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</si>
  <si>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</si>
  <si>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</si>
  <si>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</si>
  <si>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</si>
  <si>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</si>
  <si>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</si>
  <si>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</si>
  <si>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</si>
  <si>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</si>
  <si>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</si>
  <si>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</si>
  <si>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</si>
  <si>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</si>
  <si>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</si>
  <si>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</si>
  <si>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</si>
  <si>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</si>
  <si>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</si>
  <si>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</si>
  <si>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</si>
  <si>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</si>
  <si>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</si>
  <si>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</si>
  <si>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</si>
  <si>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</si>
  <si>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</si>
  <si>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</si>
  <si>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</si>
  <si>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</si>
  <si>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</si>
  <si>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</si>
  <si>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</si>
  <si>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</si>
  <si>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</si>
  <si>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</si>
  <si>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</si>
  <si>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</si>
  <si>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</si>
  <si>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</si>
  <si>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</si>
  <si>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</si>
  <si>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</si>
  <si>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</si>
  <si>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</si>
  <si>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</si>
  <si>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</si>
  <si>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</si>
  <si>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</si>
  <si>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</si>
  <si>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</si>
  <si>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</si>
  <si>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</si>
  <si>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</si>
  <si>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</si>
  <si>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</si>
  <si>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</si>
  <si>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</si>
  <si>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</si>
  <si>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</si>
  <si>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</si>
  <si>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</si>
  <si>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</si>
  <si>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</si>
  <si>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</si>
  <si>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</si>
  <si>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</si>
  <si>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</si>
  <si>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</si>
  <si>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</si>
  <si>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</si>
  <si>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</si>
  <si>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</si>
  <si>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</si>
  <si>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</si>
  <si>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</si>
  <si>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</si>
  <si>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</si>
  <si>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</si>
  <si>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</si>
  <si>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</si>
  <si>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</si>
  <si>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</si>
  <si>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</si>
  <si>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</si>
  <si>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</si>
  <si>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</si>
  <si>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</si>
  <si>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</si>
  <si>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</si>
  <si>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</si>
  <si>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</si>
  <si>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</si>
  <si>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</si>
  <si>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</si>
  <si>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</si>
  <si>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</si>
  <si>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</si>
  <si>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</si>
  <si>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</si>
  <si>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</si>
  <si>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</si>
  <si>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</si>
  <si>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</si>
  <si>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</si>
  <si>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</si>
  <si>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</si>
  <si>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</si>
  <si>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</si>
  <si>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</si>
  <si>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</si>
  <si>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</si>
  <si>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</si>
  <si>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</si>
  <si>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</si>
  <si>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</si>
  <si>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</si>
  <si>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</si>
  <si>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</si>
  <si>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</si>
  <si>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</si>
  <si>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</si>
  <si>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</si>
  <si>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</si>
  <si>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</si>
  <si>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</si>
  <si>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</si>
  <si>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</si>
  <si>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</si>
  <si>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</si>
  <si>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</si>
  <si>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</si>
  <si>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</si>
  <si>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</si>
  <si>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</si>
  <si>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</si>
  <si>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</si>
  <si>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</si>
  <si>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</si>
  <si>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</si>
  <si>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</si>
  <si>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</si>
  <si>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</si>
  <si>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</si>
  <si>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</si>
  <si>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</si>
  <si>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</si>
  <si>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</si>
  <si>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</si>
  <si>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</si>
  <si>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</si>
  <si>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</si>
  <si>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</si>
  <si>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</si>
  <si>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</si>
  <si>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</si>
  <si>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</si>
  <si>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</si>
  <si>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</si>
  <si>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</si>
  <si>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</si>
  <si>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</si>
  <si>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</si>
  <si>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</si>
  <si>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</si>
  <si>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</si>
  <si>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</si>
  <si>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</si>
  <si>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</si>
  <si>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</si>
  <si>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</si>
  <si>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</si>
  <si>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</si>
  <si>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</si>
  <si>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</si>
  <si>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</si>
  <si>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</si>
  <si>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</si>
  <si>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</si>
  <si>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</si>
  <si>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</si>
  <si>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</si>
  <si>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</si>
  <si>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</si>
  <si>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</si>
  <si>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</si>
  <si>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</si>
  <si>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</si>
  <si>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</si>
  <si>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</si>
  <si>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</si>
  <si>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</si>
  <si>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</si>
  <si>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</si>
  <si>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</si>
  <si>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</si>
  <si>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</si>
  <si>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</si>
  <si>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</si>
  <si>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</si>
  <si>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</si>
  <si>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</si>
  <si>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</si>
  <si>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</si>
  <si>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</si>
  <si>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</si>
  <si>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</si>
  <si>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</si>
  <si>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</si>
  <si>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</si>
  <si>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</si>
  <si>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</si>
  <si>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</si>
  <si>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</si>
  <si>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</si>
  <si>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</si>
  <si>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</si>
  <si>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</si>
  <si>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</si>
  <si>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</si>
  <si>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</si>
  <si>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</si>
  <si>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</si>
  <si>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</si>
  <si>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</si>
  <si>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</si>
  <si>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</si>
  <si>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</si>
  <si>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</si>
  <si>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</si>
  <si>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</si>
  <si>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</si>
  <si>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</si>
  <si>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</si>
  <si>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</si>
  <si>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</si>
  <si>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</si>
  <si>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</si>
  <si>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</si>
  <si>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</si>
  <si>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</si>
  <si>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</si>
  <si>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</si>
  <si>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</si>
  <si>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</si>
  <si>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</si>
  <si>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</si>
  <si>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</si>
  <si>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</si>
  <si>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</si>
  <si>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</si>
  <si>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</si>
  <si>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</si>
  <si>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</si>
  <si>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</si>
  <si>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</si>
  <si>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</si>
  <si>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</si>
  <si>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</si>
  <si>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</si>
  <si>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</si>
  <si>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</si>
  <si>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</si>
  <si>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</si>
  <si>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</si>
  <si>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</si>
  <si>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</si>
  <si>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</si>
  <si>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</si>
  <si>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</si>
  <si>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</si>
  <si>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</si>
  <si>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</si>
  <si>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</si>
  <si>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</si>
  <si>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</si>
  <si>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</si>
  <si>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</si>
  <si>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</si>
  <si>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</si>
  <si>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</si>
  <si>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</si>
  <si>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</si>
  <si>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</si>
  <si>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</si>
  <si>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</si>
  <si>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</si>
  <si>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</si>
  <si>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</si>
  <si>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</si>
  <si>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</si>
  <si>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</si>
  <si>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</si>
  <si>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</si>
  <si>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</si>
  <si>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</si>
  <si>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</si>
  <si>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</si>
  <si>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</si>
  <si>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</si>
  <si>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</si>
  <si>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</si>
  <si>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</si>
  <si>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</si>
  <si>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</si>
  <si>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</si>
  <si>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</si>
  <si>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</si>
  <si>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</si>
  <si>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</si>
  <si>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</si>
  <si>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</si>
  <si>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</si>
  <si>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</si>
  <si>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</si>
  <si>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</si>
  <si>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</si>
  <si>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</si>
  <si>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</si>
  <si>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</si>
  <si>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</si>
  <si>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</si>
  <si>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</si>
  <si>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</si>
  <si>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</si>
  <si>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</si>
  <si>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</si>
  <si>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</si>
  <si>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</si>
  <si>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</si>
  <si>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</si>
  <si>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</si>
  <si>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</si>
  <si>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</si>
  <si>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</si>
  <si>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</si>
  <si>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</si>
  <si>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</si>
  <si>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</si>
  <si>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</si>
  <si>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</si>
  <si>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</si>
  <si>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</si>
  <si>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</si>
  <si>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</si>
  <si>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</si>
  <si>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</si>
  <si>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</si>
  <si>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</si>
  <si>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</si>
  <si>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</si>
  <si>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</si>
  <si>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</si>
  <si>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</si>
  <si>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</si>
  <si>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</si>
  <si>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</si>
  <si>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</si>
  <si>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</si>
  <si>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</si>
  <si>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</si>
  <si>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</si>
  <si>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</si>
  <si>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</si>
  <si>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</si>
  <si>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</si>
  <si>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</si>
  <si>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</si>
  <si>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</si>
  <si>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</si>
  <si>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</si>
  <si>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</si>
  <si>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</si>
  <si>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</si>
  <si>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</si>
  <si>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</si>
  <si>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</si>
  <si>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</si>
  <si>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</si>
  <si>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</si>
  <si>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</si>
  <si>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</si>
  <si>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</si>
  <si>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</si>
  <si>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</si>
  <si>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</si>
  <si>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</si>
  <si>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</si>
  <si>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</si>
  <si>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</si>
  <si>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</si>
  <si>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</si>
  <si>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</si>
  <si>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</si>
  <si>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</si>
  <si>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</si>
  <si>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</si>
  <si>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</si>
  <si>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</si>
  <si>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</si>
  <si>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</si>
  <si>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</si>
  <si>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</si>
  <si>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</si>
  <si>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</si>
  <si>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</si>
  <si>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</si>
  <si>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</si>
  <si>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</si>
  <si>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</si>
  <si>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</si>
  <si>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</si>
  <si>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</si>
  <si>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</si>
  <si>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</si>
  <si>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</si>
  <si>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</si>
  <si>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</si>
  <si>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</si>
  <si>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</si>
  <si>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</si>
  <si>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</si>
  <si>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</si>
  <si>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</si>
  <si>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</si>
  <si>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</si>
  <si>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</si>
  <si>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</si>
  <si>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</si>
  <si>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</si>
  <si>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</si>
  <si>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</si>
  <si>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</si>
  <si>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</si>
  <si>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</si>
  <si>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</si>
  <si>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</si>
  <si>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</si>
  <si>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</si>
  <si>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</si>
  <si>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</si>
  <si>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</si>
  <si>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</si>
  <si>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</si>
  <si>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</si>
  <si>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</si>
  <si>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</si>
  <si>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</si>
  <si>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</si>
  <si>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</si>
  <si>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</si>
  <si>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</si>
  <si>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</si>
  <si>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</si>
  <si>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</si>
  <si>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</si>
  <si>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</si>
  <si>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</si>
  <si>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</si>
  <si>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</si>
  <si>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</si>
  <si>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</si>
  <si>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</si>
  <si>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</si>
  <si>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</si>
  <si>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</si>
  <si>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</si>
  <si>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</si>
  <si>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</si>
  <si>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</si>
  <si>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</si>
  <si>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</si>
  <si>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</si>
  <si>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</si>
  <si>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</si>
  <si>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</si>
  <si>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</si>
  <si>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</si>
  <si>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</si>
  <si>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</si>
  <si>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</si>
  <si>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</si>
  <si>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</si>
  <si>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</si>
  <si>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</si>
  <si>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</si>
  <si>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</si>
  <si>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</si>
  <si>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</si>
  <si>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</si>
  <si>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</si>
  <si>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</si>
  <si>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</si>
  <si>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</si>
  <si>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</si>
  <si>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</si>
  <si>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</si>
  <si>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</si>
  <si>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</si>
  <si>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</si>
  <si>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</si>
  <si>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</si>
  <si>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</si>
  <si>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</si>
  <si>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</si>
  <si>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</si>
  <si>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</si>
  <si>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</si>
  <si>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</si>
  <si>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</si>
  <si>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</si>
  <si>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</si>
  <si>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</si>
  <si>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</si>
  <si>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</si>
  <si>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</si>
  <si>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</si>
  <si>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</si>
  <si>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</si>
  <si>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</si>
  <si>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</si>
  <si>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</si>
  <si>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</si>
  <si>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</si>
  <si>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</si>
  <si>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</si>
  <si>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</si>
  <si>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</si>
  <si>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</si>
  <si>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</si>
  <si>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</si>
  <si>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</si>
  <si>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</si>
  <si>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</si>
  <si>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</si>
  <si>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</si>
  <si>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</si>
  <si>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</si>
  <si>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</si>
  <si>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</si>
  <si>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</si>
  <si>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</si>
  <si>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</si>
  <si>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</si>
  <si>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</si>
  <si>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</si>
  <si>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</si>
  <si>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</si>
  <si>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</si>
  <si>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</si>
  <si>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</si>
  <si>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</si>
  <si>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</si>
  <si>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</si>
  <si>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</si>
  <si>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</si>
  <si>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</si>
  <si>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</si>
  <si>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</si>
  <si>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</si>
  <si>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</si>
  <si>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</si>
  <si>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</si>
  <si>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</si>
  <si>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</si>
  <si>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</si>
  <si>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</si>
  <si>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</si>
  <si>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</si>
  <si>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</si>
  <si>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</si>
  <si>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</si>
  <si>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</si>
  <si>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</si>
  <si>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</si>
  <si>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</si>
  <si>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</si>
  <si>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</si>
  <si>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</si>
  <si>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</si>
  <si>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</si>
  <si>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</si>
  <si>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</si>
  <si>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</si>
  <si>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</si>
  <si>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</si>
  <si>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</si>
  <si>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</si>
  <si>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</si>
  <si>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</si>
  <si>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</si>
  <si>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</si>
  <si>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</si>
  <si>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</si>
  <si>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</si>
  <si>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</si>
  <si>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</si>
  <si>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</si>
  <si>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</si>
  <si>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</si>
  <si>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</si>
  <si>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</si>
  <si>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</si>
  <si>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</si>
  <si>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</si>
  <si>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</si>
  <si>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</si>
  <si>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</si>
  <si>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</si>
  <si>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</si>
  <si>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</si>
  <si>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</si>
  <si>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</si>
  <si>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</si>
  <si>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</si>
  <si>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</si>
  <si>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</si>
  <si>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</si>
  <si>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</si>
  <si>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</si>
  <si>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</si>
  <si>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</si>
  <si>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</si>
  <si>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</si>
  <si>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</si>
  <si>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</si>
  <si>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</si>
  <si>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</si>
  <si>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</si>
  <si>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</si>
  <si>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</si>
  <si>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</si>
  <si>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</si>
  <si>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</si>
  <si>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</si>
  <si>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</si>
  <si>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</si>
  <si>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</si>
  <si>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</si>
  <si>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</si>
  <si>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</si>
  <si>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</si>
  <si>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</si>
  <si>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</si>
  <si>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</si>
  <si>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</si>
  <si>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</si>
  <si>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</si>
  <si>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</si>
  <si>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</si>
  <si>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</si>
  <si>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</si>
  <si>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</si>
  <si>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</si>
  <si>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</si>
  <si>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</si>
  <si>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</si>
  <si>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</si>
  <si>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</si>
  <si>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</si>
  <si>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</si>
  <si>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</si>
  <si>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</si>
  <si>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</si>
  <si>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</si>
  <si>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</si>
  <si>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</si>
  <si>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</si>
  <si>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</si>
  <si>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</si>
  <si>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</si>
  <si>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</si>
  <si>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</si>
  <si>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</si>
  <si>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</si>
  <si>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</si>
  <si>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</si>
  <si>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</si>
  <si>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</si>
  <si>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</si>
  <si>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</si>
  <si>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</si>
  <si>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</si>
  <si>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</si>
  <si>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</si>
  <si>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</si>
  <si>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</si>
  <si>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</si>
  <si>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</si>
  <si>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</si>
  <si>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</si>
  <si>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</si>
  <si>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</si>
  <si>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</si>
  <si>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</si>
  <si>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</si>
  <si>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</si>
  <si>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</si>
  <si>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</si>
  <si>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</si>
  <si>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</si>
  <si>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</si>
  <si>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</si>
  <si>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</si>
  <si>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</si>
  <si>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</si>
  <si>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</si>
  <si>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</si>
  <si>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</si>
  <si>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</si>
  <si>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</si>
  <si>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</si>
  <si>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</si>
  <si>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</si>
  <si>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</si>
  <si>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</si>
  <si>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</si>
  <si>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</si>
  <si>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</si>
  <si>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</si>
  <si>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</si>
  <si>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</si>
  <si>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</si>
  <si>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</si>
  <si>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</si>
  <si>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</si>
  <si>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</si>
  <si>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</si>
  <si>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</si>
  <si>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</si>
  <si>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</si>
  <si>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</si>
  <si>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</si>
  <si>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</si>
  <si>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</si>
  <si>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</si>
  <si>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</si>
  <si>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</si>
  <si>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</si>
  <si>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</si>
  <si>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</si>
  <si>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</si>
  <si>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</si>
  <si>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</si>
  <si>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</si>
  <si>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</si>
  <si>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</si>
  <si>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</si>
  <si>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</si>
  <si>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</si>
  <si>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</si>
  <si>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</si>
  <si>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</si>
  <si>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</si>
  <si>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</si>
  <si>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</si>
  <si>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</si>
  <si>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</si>
  <si>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</si>
  <si>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</si>
  <si>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</si>
  <si>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</si>
  <si>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</si>
  <si>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</si>
  <si>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</si>
  <si>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</si>
  <si>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</si>
  <si>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</si>
  <si>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</si>
  <si>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</si>
  <si>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</si>
  <si>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</si>
  <si>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</si>
  <si>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</si>
  <si>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</si>
  <si>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</si>
  <si>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</si>
  <si>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</si>
  <si>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</si>
  <si>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</si>
  <si>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</si>
  <si>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</si>
  <si>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</si>
  <si>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</si>
  <si>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</si>
  <si>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</si>
  <si>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</si>
  <si>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</si>
  <si>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</si>
  <si>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</si>
  <si>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</si>
  <si>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</si>
  <si>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</si>
  <si>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</si>
  <si>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</si>
  <si>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</si>
  <si>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</si>
  <si>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</si>
  <si>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</si>
  <si>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</si>
  <si>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</si>
  <si>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</si>
  <si>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</si>
  <si>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</si>
  <si>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</si>
  <si>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</si>
  <si>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</si>
  <si>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</si>
  <si>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</si>
  <si>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</si>
  <si>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</si>
  <si>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</si>
  <si>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</si>
  <si>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</si>
  <si>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</si>
  <si>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</si>
  <si>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</si>
  <si>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</si>
  <si>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</si>
  <si>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</si>
  <si>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</si>
  <si>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</si>
  <si>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</si>
  <si>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</si>
  <si>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</si>
  <si>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</si>
  <si>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</si>
  <si>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</si>
  <si>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</si>
  <si>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</si>
  <si>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</si>
  <si>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</si>
  <si>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</si>
  <si>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</si>
  <si>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</si>
  <si>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</si>
  <si>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</si>
  <si>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</si>
  <si>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</si>
  <si>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</si>
  <si>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</si>
  <si>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</si>
  <si>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</si>
  <si>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</si>
  <si>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</si>
  <si>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</si>
  <si>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</si>
  <si>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</si>
  <si>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</si>
  <si>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</si>
  <si>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</si>
  <si>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</si>
  <si>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</si>
  <si>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</si>
  <si>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</si>
  <si>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</si>
  <si>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</si>
  <si>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</si>
  <si>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</si>
  <si>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</si>
  <si>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</si>
  <si>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</si>
  <si>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</si>
  <si>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</si>
  <si>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</si>
  <si>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</si>
  <si>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</si>
  <si>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</si>
  <si>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</si>
  <si>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</si>
  <si>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</si>
  <si>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</si>
  <si>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</si>
  <si>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</si>
  <si>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</si>
  <si>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</si>
  <si>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</si>
  <si>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</si>
  <si>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</si>
  <si>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</si>
  <si>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</si>
  <si>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</si>
  <si>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</si>
  <si>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</si>
  <si>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</si>
  <si>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</si>
  <si>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</si>
  <si>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</si>
  <si>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</si>
  <si>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</si>
  <si>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</si>
  <si>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</si>
  <si>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</si>
  <si>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</si>
  <si>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</si>
  <si>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</si>
  <si>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</si>
  <si>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</si>
  <si>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</si>
  <si>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</si>
  <si>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</si>
  <si>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</si>
  <si>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</si>
  <si>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</si>
  <si>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</si>
  <si>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</si>
  <si>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</si>
  <si>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</si>
  <si>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</si>
  <si>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</si>
  <si>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</si>
  <si>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</si>
  <si>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</si>
  <si>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</si>
  <si>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</si>
  <si>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</si>
  <si>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</si>
  <si>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</si>
  <si>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</si>
  <si>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</si>
  <si>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</si>
  <si>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</si>
  <si>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</si>
  <si>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</si>
  <si>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</si>
  <si>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</si>
  <si>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</si>
  <si>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</si>
  <si>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</si>
  <si>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</si>
  <si>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</si>
  <si>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</si>
  <si>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</si>
  <si>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</si>
  <si>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</si>
  <si>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</si>
  <si>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</si>
  <si>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</si>
  <si>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</si>
  <si>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</si>
  <si>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</si>
  <si>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</si>
  <si>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</si>
  <si>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</si>
  <si>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</si>
  <si>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</si>
  <si>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</si>
  <si>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</si>
  <si>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</si>
  <si>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</si>
  <si>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</si>
  <si>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</si>
  <si>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</si>
  <si>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</si>
  <si>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</si>
  <si>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</si>
  <si>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</si>
  <si>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</si>
  <si>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</si>
  <si>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</si>
  <si>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</si>
  <si>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</si>
  <si>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</si>
  <si>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</si>
  <si>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</si>
  <si>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CiVUE Optotech Inc.</t>
  </si>
  <si>
    <t>CiVUE Optical bonding (LucidBond, ArmorBond, ThinBond &amp; DryBond)</t>
  </si>
  <si>
    <t>28875952</t>
    <phoneticPr fontId="101" type="noConversion"/>
  </si>
  <si>
    <t>4F-2, No. 609, Sec. 1, Wanshou Road, Guishan Dist., Taoyuan 33350, Taiwan</t>
  </si>
  <si>
    <t>Natalie Chang</t>
  </si>
  <si>
    <t>sales@civueopto.com</t>
  </si>
  <si>
    <t>886-2-82006060</t>
  </si>
  <si>
    <t>General Manager</t>
  </si>
  <si>
    <t>natalie@civueopto.com</t>
  </si>
  <si>
    <t>+886-2-8200-6060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</si>
</sst>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4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02.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16B61D3-E97F-47DC-843B-64188AE1A90A}"/>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5B7236-C1B9-45DD-A123-E83A19F702F1}"/>
    </customSheetView>
  </customSheetViews>
  <phoneticPr fontId="101"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5">
      <c r="A9" s="35"/>
      <c r="B9" s="70" t="str">
        <f ca="1">OFFSET(L!$C$1,MATCH("Declaration"&amp;ADDRESS(ROW(),COLUMN(),4),L!$A:$A,0)-1,SL,,)</f>
        <v>Declaration Scope or Class (*):</v>
      </c>
      <c r="C9" s="73"/>
      <c r="D9" s="360" t="s">
        <v>481</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 (*)</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15887</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15888</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46136</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CB9346-490B-4B95-9B1D-617F40D1C9BA}"/>
    </customSheetView>
  </customSheetViews>
  <mergeCells count="3">
    <mergeCell ref="J2:O2"/>
    <mergeCell ref="B3:E3"/>
    <mergeCell ref="G3:I3"/>
  </mergeCells>
  <phoneticPr fontId="101"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CiVUE Optotech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CiVUE Optical bonding (LucidBond, ArmorBond, ThinBond &amp; DryBond)</v>
      </c>
      <c r="C6" s="86" t="str">
        <f ca="1">IF(H6=1,J6,I6)</f>
        <v>Complete</v>
      </c>
      <c r="D6" s="92" t="str">
        <f>IF(H6=1,"Click here to provide a Description of Scope","")</f>
        <v/>
      </c>
      <c r="E6" s="19" t="s">
        <v>1261</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Natalie Chang</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sales@civueopto.com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886-2-82006060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Natalie Chang</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natalie@civueopto.com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f>Declaration!D75</f>
        <v>0</v>
      </c>
      <c r="C54" s="86" t="str">
        <f t="shared" ref="C54:C60" ca="1" si="10">IF(H54=1,J54,I54)</f>
        <v>Complete</v>
      </c>
      <c r="D54" s="92" t="str">
        <f>IF(H54=1,"Click here to answer question (A)","")</f>
        <v/>
      </c>
      <c r="E54" s="19" t="s">
        <v>1261</v>
      </c>
      <c r="F54" s="91">
        <f>IF(SUM(F$24:F$27)=0,0,1)</f>
        <v>0</v>
      </c>
      <c r="G54" s="67">
        <f>IF(B54=0,1,0)</f>
        <v>1</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f>Declaration!D77</f>
        <v>0</v>
      </c>
      <c r="C55" s="86" t="str">
        <f t="shared" ca="1" si="10"/>
        <v>Complete</v>
      </c>
      <c r="D55" s="92" t="str">
        <f>IF(H55=1,"Click here to answer question (B)","")</f>
        <v/>
      </c>
      <c r="E55" s="19" t="s">
        <v>1261</v>
      </c>
      <c r="F55" s="91">
        <f t="shared" ref="F55" si="12">F$54</f>
        <v>0</v>
      </c>
      <c r="G55" s="67">
        <f>IF(B55=0,1,0)</f>
        <v>1</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f>Declaration!D79</f>
        <v>0</v>
      </c>
      <c r="C57" s="86" t="str">
        <f t="shared" ca="1" si="10"/>
        <v>Complete</v>
      </c>
      <c r="D57" s="92" t="str">
        <f>IF(H57=1,"Click here to answer question (C)","")</f>
        <v/>
      </c>
      <c r="E57" s="19" t="s">
        <v>1261</v>
      </c>
      <c r="F57" s="91">
        <f>F$54</f>
        <v>0</v>
      </c>
      <c r="G57" s="67">
        <f>IF(B57=0,1,0)</f>
        <v>1</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f>Declaration!D81</f>
        <v>0</v>
      </c>
      <c r="C58" s="86" t="str">
        <f t="shared" ca="1" si="10"/>
        <v>Complete</v>
      </c>
      <c r="D58" s="92" t="str">
        <f>IF(H58=1,"Click here to answer question (D)","")</f>
        <v/>
      </c>
      <c r="E58" s="19" t="s">
        <v>1261</v>
      </c>
      <c r="F58" s="91">
        <f>F$54</f>
        <v>0</v>
      </c>
      <c r="G58" s="67">
        <f>IF(B58=0,1,0)</f>
        <v>1</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f>Declaration!D83</f>
        <v>0</v>
      </c>
      <c r="C59" s="86" t="str">
        <f t="shared" ca="1" si="10"/>
        <v>Complete</v>
      </c>
      <c r="D59" s="92" t="str">
        <f>IF(H59=1,"Click here to answer question (E)","")</f>
        <v/>
      </c>
      <c r="E59" s="19" t="s">
        <v>1261</v>
      </c>
      <c r="F59" s="91">
        <f>F$54</f>
        <v>0</v>
      </c>
      <c r="G59" s="67">
        <f>IF(B59=0,1,0)</f>
        <v>1</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f>Declaration!D85</f>
        <v>0</v>
      </c>
      <c r="C60" s="86" t="str">
        <f t="shared" ca="1" si="10"/>
        <v>Complete</v>
      </c>
      <c r="D60" s="92" t="str">
        <f>IF(H60=1,"Click here to answer question (F)","")</f>
        <v/>
      </c>
      <c r="E60" s="19" t="s">
        <v>1261</v>
      </c>
      <c r="F60" s="91">
        <f>F$54</f>
        <v>0</v>
      </c>
      <c r="G60" s="67">
        <f>IF(B60=0,1,0)</f>
        <v>1</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f>Declaration!D87</f>
        <v>0</v>
      </c>
      <c r="C62" s="86" t="str">
        <f t="shared" ref="C62:C68" ca="1" si="13">IF(H62=1,J62,I62)</f>
        <v>Complete</v>
      </c>
      <c r="D62" s="92" t="str">
        <f>IF(H62=1,"Click here to answer question (G)","")</f>
        <v/>
      </c>
      <c r="E62" s="19" t="s">
        <v>1261</v>
      </c>
      <c r="F62" s="91">
        <f>F$54</f>
        <v>0</v>
      </c>
      <c r="G62" s="67">
        <f>IF(B62=0,1,0)</f>
        <v>1</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f>Declaration!D89</f>
        <v>0</v>
      </c>
      <c r="C63" s="86" t="str">
        <f t="shared" ca="1" si="13"/>
        <v>Complete</v>
      </c>
      <c r="D63" s="92" t="str">
        <f>IF(H63=1,"Click here to answer question (H)","")</f>
        <v/>
      </c>
      <c r="E63" s="19" t="s">
        <v>1261</v>
      </c>
      <c r="F63" s="91">
        <f>F$54</f>
        <v>0</v>
      </c>
      <c r="G63" s="67">
        <f>IF(B63=0,1,0)</f>
        <v>1</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84.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2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9">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10">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4.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0">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84.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5.2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9.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2.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8.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7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7.75">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2.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7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2.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4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6.7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8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99.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7.2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1.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8.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2.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1.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8.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2.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8.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2.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2.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2.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1.2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Tiffany (CV)</cp:lastModifiedBy>
  <cp:lastPrinted>2015-04-21T20:47:43Z</cp:lastPrinted>
  <dcterms:created xsi:type="dcterms:W3CDTF">2010-06-21T21:00:23Z</dcterms:created>
  <dcterms:modified xsi:type="dcterms:W3CDTF">2026-04-20T06:19:02Z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